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IMCRDZ AÑO 2021\FINANCIERA\PRESUPUESTO  INICIAL\PARA CONTRATACION\"/>
    </mc:Choice>
  </mc:AlternateContent>
  <bookViews>
    <workbookView xWindow="0" yWindow="0" windowWidth="9000" windowHeight="5970"/>
  </bookViews>
  <sheets>
    <sheet name="POAI 2021" sheetId="1" r:id="rId1"/>
    <sheet name="Hoja1" sheetId="2" r:id="rId2"/>
  </sheets>
  <externalReferences>
    <externalReference r:id="rId3"/>
  </externalReferences>
  <definedNames>
    <definedName name="_xlnm._FilterDatabase" localSheetId="0" hidden="1">'POAI 2021'!$A$9:$AK$169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3" i="1" l="1"/>
  <c r="AP27" i="1" l="1"/>
  <c r="AP23" i="1"/>
  <c r="AP19" i="1"/>
  <c r="AZ17" i="1"/>
  <c r="AZ14" i="1"/>
  <c r="AN34" i="1"/>
  <c r="G42" i="2" l="1"/>
  <c r="N71" i="1"/>
  <c r="Q10" i="1"/>
  <c r="F42" i="2"/>
  <c r="M24" i="2" l="1"/>
  <c r="F22" i="2"/>
  <c r="O191" i="1" l="1"/>
  <c r="N190" i="1"/>
  <c r="O189" i="1"/>
  <c r="N189" i="1"/>
  <c r="N188" i="1"/>
  <c r="N187" i="1"/>
  <c r="P187" i="1" s="1"/>
  <c r="N186" i="1"/>
  <c r="P186" i="1" s="1"/>
  <c r="N185" i="1"/>
  <c r="P185" i="1" s="1"/>
  <c r="N184" i="1"/>
  <c r="N183" i="1"/>
  <c r="N182" i="1"/>
  <c r="P182" i="1" s="1"/>
  <c r="N181" i="1"/>
  <c r="N180" i="1"/>
  <c r="N179" i="1"/>
  <c r="N178" i="1"/>
  <c r="P178" i="1" s="1"/>
  <c r="N177" i="1"/>
  <c r="P177" i="1" s="1"/>
  <c r="N176" i="1"/>
  <c r="N175" i="1"/>
  <c r="N174" i="1"/>
  <c r="N173" i="1"/>
  <c r="N172" i="1"/>
  <c r="N171" i="1"/>
  <c r="O190" i="1"/>
  <c r="O183" i="1"/>
  <c r="P183" i="1" s="1"/>
  <c r="AK168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AK166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AK164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E162" i="1" s="1"/>
  <c r="AK159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AK157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AK155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K153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AK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AK149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AK147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K145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K143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AK141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K139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K137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K133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AK131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K129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AK126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K124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K122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K120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AK118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K116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K11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K112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K110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K108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K106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K103" i="1"/>
  <c r="AK102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K100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K98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K95" i="1"/>
  <c r="AJ94" i="1"/>
  <c r="AJ93" i="1" s="1"/>
  <c r="AI94" i="1"/>
  <c r="AI93" i="1" s="1"/>
  <c r="AH94" i="1"/>
  <c r="AH93" i="1" s="1"/>
  <c r="AG94" i="1"/>
  <c r="AG93" i="1" s="1"/>
  <c r="AF94" i="1"/>
  <c r="AF93" i="1" s="1"/>
  <c r="AE94" i="1"/>
  <c r="AE93" i="1" s="1"/>
  <c r="AD94" i="1"/>
  <c r="AD93" i="1" s="1"/>
  <c r="AC94" i="1"/>
  <c r="AC93" i="1" s="1"/>
  <c r="AB94" i="1"/>
  <c r="AB93" i="1" s="1"/>
  <c r="AA94" i="1"/>
  <c r="AA93" i="1" s="1"/>
  <c r="Z94" i="1"/>
  <c r="Z93" i="1" s="1"/>
  <c r="Y94" i="1"/>
  <c r="Y93" i="1" s="1"/>
  <c r="X94" i="1"/>
  <c r="X93" i="1" s="1"/>
  <c r="W94" i="1"/>
  <c r="W93" i="1" s="1"/>
  <c r="V94" i="1"/>
  <c r="V93" i="1" s="1"/>
  <c r="U94" i="1"/>
  <c r="U93" i="1" s="1"/>
  <c r="T94" i="1"/>
  <c r="T93" i="1" s="1"/>
  <c r="S94" i="1"/>
  <c r="S93" i="1" s="1"/>
  <c r="R94" i="1"/>
  <c r="R93" i="1" s="1"/>
  <c r="Q94" i="1"/>
  <c r="Q93" i="1" s="1"/>
  <c r="P94" i="1"/>
  <c r="P93" i="1" s="1"/>
  <c r="O94" i="1"/>
  <c r="O93" i="1" s="1"/>
  <c r="N94" i="1"/>
  <c r="N93" i="1" s="1"/>
  <c r="M94" i="1"/>
  <c r="M93" i="1" s="1"/>
  <c r="L94" i="1"/>
  <c r="L93" i="1" s="1"/>
  <c r="K94" i="1"/>
  <c r="K93" i="1" s="1"/>
  <c r="J94" i="1"/>
  <c r="J93" i="1" s="1"/>
  <c r="I94" i="1"/>
  <c r="I93" i="1" s="1"/>
  <c r="H94" i="1"/>
  <c r="H93" i="1" s="1"/>
  <c r="G94" i="1"/>
  <c r="G93" i="1" s="1"/>
  <c r="F94" i="1"/>
  <c r="F93" i="1" s="1"/>
  <c r="E94" i="1"/>
  <c r="E93" i="1" s="1"/>
  <c r="AK92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K90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K87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K85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K83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K81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K79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K77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K75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L71" i="1"/>
  <c r="AK70" i="1"/>
  <c r="AJ69" i="1"/>
  <c r="AI69" i="1"/>
  <c r="AI68" i="1" s="1"/>
  <c r="AI67" i="1" s="1"/>
  <c r="AI66" i="1" s="1"/>
  <c r="AH69" i="1"/>
  <c r="AH68" i="1" s="1"/>
  <c r="AH67" i="1" s="1"/>
  <c r="AH66" i="1" s="1"/>
  <c r="AG69" i="1"/>
  <c r="AG68" i="1" s="1"/>
  <c r="AG67" i="1" s="1"/>
  <c r="AG66" i="1" s="1"/>
  <c r="AF69" i="1"/>
  <c r="AF68" i="1" s="1"/>
  <c r="AF67" i="1" s="1"/>
  <c r="AF66" i="1" s="1"/>
  <c r="AE69" i="1"/>
  <c r="AE68" i="1" s="1"/>
  <c r="AE67" i="1" s="1"/>
  <c r="AE66" i="1" s="1"/>
  <c r="AD69" i="1"/>
  <c r="AD68" i="1" s="1"/>
  <c r="AD67" i="1" s="1"/>
  <c r="AD66" i="1" s="1"/>
  <c r="AC69" i="1"/>
  <c r="AC68" i="1" s="1"/>
  <c r="AC67" i="1" s="1"/>
  <c r="AC66" i="1" s="1"/>
  <c r="AB69" i="1"/>
  <c r="AB68" i="1" s="1"/>
  <c r="AB67" i="1" s="1"/>
  <c r="AB66" i="1" s="1"/>
  <c r="AA69" i="1"/>
  <c r="AA68" i="1" s="1"/>
  <c r="AA67" i="1" s="1"/>
  <c r="AA66" i="1" s="1"/>
  <c r="Z69" i="1"/>
  <c r="Z68" i="1" s="1"/>
  <c r="Z67" i="1" s="1"/>
  <c r="Z66" i="1" s="1"/>
  <c r="Y69" i="1"/>
  <c r="Y68" i="1" s="1"/>
  <c r="Y67" i="1" s="1"/>
  <c r="Y66" i="1" s="1"/>
  <c r="X69" i="1"/>
  <c r="X68" i="1" s="1"/>
  <c r="X67" i="1" s="1"/>
  <c r="X66" i="1" s="1"/>
  <c r="W69" i="1"/>
  <c r="W68" i="1" s="1"/>
  <c r="W67" i="1" s="1"/>
  <c r="W66" i="1" s="1"/>
  <c r="V69" i="1"/>
  <c r="V68" i="1" s="1"/>
  <c r="V67" i="1" s="1"/>
  <c r="V66" i="1" s="1"/>
  <c r="U69" i="1"/>
  <c r="U68" i="1" s="1"/>
  <c r="U67" i="1" s="1"/>
  <c r="U66" i="1" s="1"/>
  <c r="T69" i="1"/>
  <c r="T68" i="1" s="1"/>
  <c r="T67" i="1" s="1"/>
  <c r="T66" i="1" s="1"/>
  <c r="S69" i="1"/>
  <c r="S68" i="1" s="1"/>
  <c r="S67" i="1" s="1"/>
  <c r="S66" i="1" s="1"/>
  <c r="R69" i="1"/>
  <c r="R68" i="1" s="1"/>
  <c r="R67" i="1" s="1"/>
  <c r="R66" i="1" s="1"/>
  <c r="Q69" i="1"/>
  <c r="Q68" i="1" s="1"/>
  <c r="Q67" i="1" s="1"/>
  <c r="Q66" i="1" s="1"/>
  <c r="P69" i="1"/>
  <c r="P68" i="1" s="1"/>
  <c r="P67" i="1" s="1"/>
  <c r="P66" i="1" s="1"/>
  <c r="O69" i="1"/>
  <c r="O68" i="1" s="1"/>
  <c r="O67" i="1" s="1"/>
  <c r="O66" i="1" s="1"/>
  <c r="N69" i="1"/>
  <c r="N68" i="1" s="1"/>
  <c r="N67" i="1" s="1"/>
  <c r="N66" i="1" s="1"/>
  <c r="M69" i="1"/>
  <c r="M68" i="1" s="1"/>
  <c r="M67" i="1" s="1"/>
  <c r="M66" i="1" s="1"/>
  <c r="L69" i="1"/>
  <c r="L68" i="1" s="1"/>
  <c r="L67" i="1" s="1"/>
  <c r="L66" i="1" s="1"/>
  <c r="K69" i="1"/>
  <c r="K68" i="1" s="1"/>
  <c r="K67" i="1" s="1"/>
  <c r="K66" i="1" s="1"/>
  <c r="J69" i="1"/>
  <c r="J68" i="1" s="1"/>
  <c r="J67" i="1" s="1"/>
  <c r="J66" i="1" s="1"/>
  <c r="I69" i="1"/>
  <c r="I68" i="1" s="1"/>
  <c r="I67" i="1" s="1"/>
  <c r="I66" i="1" s="1"/>
  <c r="H69" i="1"/>
  <c r="H68" i="1" s="1"/>
  <c r="H67" i="1" s="1"/>
  <c r="H66" i="1" s="1"/>
  <c r="G69" i="1"/>
  <c r="G68" i="1" s="1"/>
  <c r="G67" i="1" s="1"/>
  <c r="G66" i="1" s="1"/>
  <c r="F69" i="1"/>
  <c r="F68" i="1" s="1"/>
  <c r="F67" i="1" s="1"/>
  <c r="F66" i="1" s="1"/>
  <c r="E69" i="1"/>
  <c r="E68" i="1" s="1"/>
  <c r="AJ68" i="1"/>
  <c r="AJ67" i="1" s="1"/>
  <c r="AJ66" i="1" s="1"/>
  <c r="AK65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K63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K59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K57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K55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K53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K50" i="1"/>
  <c r="AK49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K47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K45" i="1"/>
  <c r="AJ44" i="1"/>
  <c r="AI44" i="1"/>
  <c r="AH44" i="1"/>
  <c r="AH43" i="1" s="1"/>
  <c r="AG44" i="1"/>
  <c r="AF44" i="1"/>
  <c r="AE44" i="1"/>
  <c r="AD44" i="1"/>
  <c r="AC44" i="1"/>
  <c r="AC43" i="1" s="1"/>
  <c r="AB44" i="1"/>
  <c r="AA44" i="1"/>
  <c r="Z44" i="1"/>
  <c r="Z43" i="1" s="1"/>
  <c r="Y44" i="1"/>
  <c r="X44" i="1"/>
  <c r="W44" i="1"/>
  <c r="V44" i="1"/>
  <c r="U44" i="1"/>
  <c r="U43" i="1" s="1"/>
  <c r="T44" i="1"/>
  <c r="S44" i="1"/>
  <c r="R44" i="1"/>
  <c r="R43" i="1" s="1"/>
  <c r="Q44" i="1"/>
  <c r="P44" i="1"/>
  <c r="O44" i="1"/>
  <c r="N44" i="1"/>
  <c r="M44" i="1"/>
  <c r="M43" i="1" s="1"/>
  <c r="L44" i="1"/>
  <c r="K44" i="1"/>
  <c r="J44" i="1"/>
  <c r="J43" i="1" s="1"/>
  <c r="I44" i="1"/>
  <c r="H44" i="1"/>
  <c r="G44" i="1"/>
  <c r="F44" i="1"/>
  <c r="E44" i="1"/>
  <c r="E43" i="1" s="1"/>
  <c r="AK42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K40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K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K36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K33" i="1"/>
  <c r="AJ32" i="1"/>
  <c r="AI32" i="1"/>
  <c r="AI31" i="1" s="1"/>
  <c r="AH32" i="1"/>
  <c r="AH31" i="1" s="1"/>
  <c r="AG32" i="1"/>
  <c r="AG31" i="1" s="1"/>
  <c r="AF32" i="1"/>
  <c r="AF31" i="1" s="1"/>
  <c r="AE32" i="1"/>
  <c r="AE31" i="1" s="1"/>
  <c r="AD32" i="1"/>
  <c r="AD31" i="1" s="1"/>
  <c r="AC32" i="1"/>
  <c r="AC31" i="1" s="1"/>
  <c r="AB32" i="1"/>
  <c r="AB31" i="1" s="1"/>
  <c r="AA32" i="1"/>
  <c r="AA31" i="1" s="1"/>
  <c r="Z32" i="1"/>
  <c r="Z31" i="1" s="1"/>
  <c r="Y32" i="1"/>
  <c r="Y31" i="1" s="1"/>
  <c r="X32" i="1"/>
  <c r="X31" i="1" s="1"/>
  <c r="W32" i="1"/>
  <c r="W31" i="1" s="1"/>
  <c r="V32" i="1"/>
  <c r="V31" i="1" s="1"/>
  <c r="U32" i="1"/>
  <c r="U31" i="1" s="1"/>
  <c r="T32" i="1"/>
  <c r="T31" i="1" s="1"/>
  <c r="S32" i="1"/>
  <c r="S31" i="1" s="1"/>
  <c r="R32" i="1"/>
  <c r="R31" i="1" s="1"/>
  <c r="Q32" i="1"/>
  <c r="Q31" i="1" s="1"/>
  <c r="P32" i="1"/>
  <c r="P31" i="1" s="1"/>
  <c r="O32" i="1"/>
  <c r="O31" i="1" s="1"/>
  <c r="N32" i="1"/>
  <c r="N31" i="1" s="1"/>
  <c r="M32" i="1"/>
  <c r="M31" i="1" s="1"/>
  <c r="L32" i="1"/>
  <c r="L31" i="1" s="1"/>
  <c r="K32" i="1"/>
  <c r="K31" i="1" s="1"/>
  <c r="J32" i="1"/>
  <c r="J31" i="1" s="1"/>
  <c r="I32" i="1"/>
  <c r="I31" i="1" s="1"/>
  <c r="H32" i="1"/>
  <c r="H31" i="1" s="1"/>
  <c r="G32" i="1"/>
  <c r="G31" i="1" s="1"/>
  <c r="F32" i="1"/>
  <c r="F31" i="1" s="1"/>
  <c r="E32" i="1"/>
  <c r="E31" i="1" s="1"/>
  <c r="AJ31" i="1"/>
  <c r="AK30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K28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K26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K24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K22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K20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K18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K16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J14" i="1"/>
  <c r="AK14" i="1" s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L10" i="1"/>
  <c r="G43" i="1" l="1"/>
  <c r="O43" i="1"/>
  <c r="W43" i="1"/>
  <c r="K43" i="1"/>
  <c r="S43" i="1"/>
  <c r="AA43" i="1"/>
  <c r="AI43" i="1"/>
  <c r="L43" i="1"/>
  <c r="T43" i="1"/>
  <c r="AB43" i="1"/>
  <c r="AJ43" i="1"/>
  <c r="F43" i="1"/>
  <c r="AE43" i="1"/>
  <c r="E34" i="1"/>
  <c r="I43" i="1"/>
  <c r="Q43" i="1"/>
  <c r="Y43" i="1"/>
  <c r="AG43" i="1"/>
  <c r="N43" i="1"/>
  <c r="V43" i="1"/>
  <c r="AD43" i="1"/>
  <c r="U61" i="1"/>
  <c r="U60" i="1" s="1"/>
  <c r="E12" i="1"/>
  <c r="H43" i="1"/>
  <c r="P43" i="1"/>
  <c r="X43" i="1"/>
  <c r="AF43" i="1"/>
  <c r="Y162" i="1"/>
  <c r="Y161" i="1" s="1"/>
  <c r="Y160" i="1" s="1"/>
  <c r="K61" i="1"/>
  <c r="K60" i="1" s="1"/>
  <c r="S61" i="1"/>
  <c r="S60" i="1" s="1"/>
  <c r="AA61" i="1"/>
  <c r="AA60" i="1" s="1"/>
  <c r="AI61" i="1"/>
  <c r="AI60" i="1" s="1"/>
  <c r="Z34" i="1"/>
  <c r="AA34" i="1"/>
  <c r="M88" i="1"/>
  <c r="U88" i="1"/>
  <c r="AC88" i="1"/>
  <c r="H162" i="1"/>
  <c r="H161" i="1" s="1"/>
  <c r="H160" i="1" s="1"/>
  <c r="P162" i="1"/>
  <c r="P161" i="1" s="1"/>
  <c r="P160" i="1" s="1"/>
  <c r="X162" i="1"/>
  <c r="X161" i="1" s="1"/>
  <c r="X160" i="1" s="1"/>
  <c r="AF162" i="1"/>
  <c r="AF161" i="1" s="1"/>
  <c r="AF160" i="1" s="1"/>
  <c r="O162" i="1"/>
  <c r="O161" i="1" s="1"/>
  <c r="O160" i="1" s="1"/>
  <c r="W162" i="1"/>
  <c r="W161" i="1" s="1"/>
  <c r="W160" i="1" s="1"/>
  <c r="AE162" i="1"/>
  <c r="AE161" i="1" s="1"/>
  <c r="AE160" i="1" s="1"/>
  <c r="V162" i="1"/>
  <c r="V161" i="1" s="1"/>
  <c r="V160" i="1" s="1"/>
  <c r="AF88" i="1"/>
  <c r="F61" i="1"/>
  <c r="F60" i="1" s="1"/>
  <c r="N61" i="1"/>
  <c r="N60" i="1" s="1"/>
  <c r="V61" i="1"/>
  <c r="V60" i="1" s="1"/>
  <c r="AD61" i="1"/>
  <c r="AD60" i="1" s="1"/>
  <c r="Q127" i="1"/>
  <c r="H88" i="1"/>
  <c r="P88" i="1"/>
  <c r="X88" i="1"/>
  <c r="AJ96" i="1"/>
  <c r="G162" i="1"/>
  <c r="G161" i="1" s="1"/>
  <c r="G160" i="1" s="1"/>
  <c r="R34" i="1"/>
  <c r="K51" i="1"/>
  <c r="AA51" i="1"/>
  <c r="E61" i="1"/>
  <c r="E60" i="1" s="1"/>
  <c r="M61" i="1"/>
  <c r="M60" i="1" s="1"/>
  <c r="AC61" i="1"/>
  <c r="AC60" i="1" s="1"/>
  <c r="P96" i="1"/>
  <c r="AJ104" i="1"/>
  <c r="M51" i="1"/>
  <c r="AC51" i="1"/>
  <c r="G34" i="1"/>
  <c r="G61" i="1"/>
  <c r="G60" i="1" s="1"/>
  <c r="O61" i="1"/>
  <c r="O60" i="1" s="1"/>
  <c r="W61" i="1"/>
  <c r="W60" i="1" s="1"/>
  <c r="AE61" i="1"/>
  <c r="AE60" i="1" s="1"/>
  <c r="F88" i="1"/>
  <c r="V88" i="1"/>
  <c r="P104" i="1"/>
  <c r="S34" i="1"/>
  <c r="AI34" i="1"/>
  <c r="J34" i="1"/>
  <c r="I61" i="1"/>
  <c r="I60" i="1" s="1"/>
  <c r="Q61" i="1"/>
  <c r="Q60" i="1" s="1"/>
  <c r="Y61" i="1"/>
  <c r="Y60" i="1" s="1"/>
  <c r="AG61" i="1"/>
  <c r="AG60" i="1" s="1"/>
  <c r="K88" i="1"/>
  <c r="S88" i="1"/>
  <c r="AA88" i="1"/>
  <c r="AI88" i="1"/>
  <c r="R88" i="1"/>
  <c r="AH88" i="1"/>
  <c r="L96" i="1"/>
  <c r="T96" i="1"/>
  <c r="AB96" i="1"/>
  <c r="AH96" i="1"/>
  <c r="L34" i="1"/>
  <c r="AJ34" i="1"/>
  <c r="AH34" i="1"/>
  <c r="S73" i="1"/>
  <c r="AI73" i="1"/>
  <c r="L88" i="1"/>
  <c r="T88" i="1"/>
  <c r="AB88" i="1"/>
  <c r="AJ88" i="1"/>
  <c r="K127" i="1"/>
  <c r="S127" i="1"/>
  <c r="T34" i="1"/>
  <c r="AB34" i="1"/>
  <c r="K34" i="1"/>
  <c r="AK13" i="1"/>
  <c r="G51" i="1"/>
  <c r="O51" i="1"/>
  <c r="W51" i="1"/>
  <c r="AE51" i="1"/>
  <c r="E51" i="1"/>
  <c r="U51" i="1"/>
  <c r="N88" i="1"/>
  <c r="AD88" i="1"/>
  <c r="M127" i="1"/>
  <c r="U127" i="1"/>
  <c r="AC127" i="1"/>
  <c r="AA127" i="1"/>
  <c r="AI127" i="1"/>
  <c r="AG135" i="1"/>
  <c r="AG134" i="1" s="1"/>
  <c r="I162" i="1"/>
  <c r="I161" i="1" s="1"/>
  <c r="I160" i="1" s="1"/>
  <c r="Q162" i="1"/>
  <c r="Q161" i="1" s="1"/>
  <c r="Q160" i="1" s="1"/>
  <c r="AG162" i="1"/>
  <c r="AG161" i="1" s="1"/>
  <c r="AG160" i="1" s="1"/>
  <c r="I51" i="1"/>
  <c r="Q51" i="1"/>
  <c r="Y51" i="1"/>
  <c r="AG51" i="1"/>
  <c r="G88" i="1"/>
  <c r="O88" i="1"/>
  <c r="W88" i="1"/>
  <c r="AE88" i="1"/>
  <c r="H96" i="1"/>
  <c r="X96" i="1"/>
  <c r="AF96" i="1"/>
  <c r="AA135" i="1"/>
  <c r="AA134" i="1" s="1"/>
  <c r="AI135" i="1"/>
  <c r="AI134" i="1" s="1"/>
  <c r="AA162" i="1"/>
  <c r="AA161" i="1" s="1"/>
  <c r="AA160" i="1" s="1"/>
  <c r="P189" i="1"/>
  <c r="W34" i="1"/>
  <c r="J104" i="1"/>
  <c r="R104" i="1"/>
  <c r="Z104" i="1"/>
  <c r="O34" i="1"/>
  <c r="AE34" i="1"/>
  <c r="F12" i="1"/>
  <c r="N12" i="1"/>
  <c r="V12" i="1"/>
  <c r="AD12" i="1"/>
  <c r="I34" i="1"/>
  <c r="Q34" i="1"/>
  <c r="Y34" i="1"/>
  <c r="AG34" i="1"/>
  <c r="H34" i="1"/>
  <c r="P34" i="1"/>
  <c r="X34" i="1"/>
  <c r="AF34" i="1"/>
  <c r="S51" i="1"/>
  <c r="AI51" i="1"/>
  <c r="G73" i="1"/>
  <c r="O73" i="1"/>
  <c r="W73" i="1"/>
  <c r="AE73" i="1"/>
  <c r="M73" i="1"/>
  <c r="AC73" i="1"/>
  <c r="L104" i="1"/>
  <c r="T104" i="1"/>
  <c r="AB104" i="1"/>
  <c r="AH104" i="1"/>
  <c r="AK119" i="1"/>
  <c r="K73" i="1"/>
  <c r="AA73" i="1"/>
  <c r="I127" i="1"/>
  <c r="Y127" i="1"/>
  <c r="AG127" i="1"/>
  <c r="F135" i="1"/>
  <c r="F134" i="1" s="1"/>
  <c r="N135" i="1"/>
  <c r="N134" i="1" s="1"/>
  <c r="V135" i="1"/>
  <c r="V134" i="1" s="1"/>
  <c r="AD135" i="1"/>
  <c r="AD134" i="1" s="1"/>
  <c r="S135" i="1"/>
  <c r="S134" i="1" s="1"/>
  <c r="I135" i="1"/>
  <c r="I134" i="1" s="1"/>
  <c r="Q135" i="1"/>
  <c r="Q134" i="1" s="1"/>
  <c r="Y135" i="1"/>
  <c r="Y134" i="1" s="1"/>
  <c r="F162" i="1"/>
  <c r="F161" i="1" s="1"/>
  <c r="F160" i="1" s="1"/>
  <c r="AD162" i="1"/>
  <c r="AD161" i="1" s="1"/>
  <c r="AD160" i="1" s="1"/>
  <c r="T162" i="1"/>
  <c r="T161" i="1" s="1"/>
  <c r="T160" i="1" s="1"/>
  <c r="AJ162" i="1"/>
  <c r="AJ161" i="1" s="1"/>
  <c r="AJ160" i="1" s="1"/>
  <c r="J88" i="1"/>
  <c r="Z88" i="1"/>
  <c r="J96" i="1"/>
  <c r="R96" i="1"/>
  <c r="Z96" i="1"/>
  <c r="M135" i="1"/>
  <c r="M134" i="1" s="1"/>
  <c r="U135" i="1"/>
  <c r="U134" i="1" s="1"/>
  <c r="AC135" i="1"/>
  <c r="AC134" i="1" s="1"/>
  <c r="K135" i="1"/>
  <c r="K134" i="1" s="1"/>
  <c r="L162" i="1"/>
  <c r="L161" i="1" s="1"/>
  <c r="L160" i="1" s="1"/>
  <c r="AB162" i="1"/>
  <c r="AB161" i="1" s="1"/>
  <c r="AB160" i="1" s="1"/>
  <c r="AK154" i="1"/>
  <c r="U73" i="1"/>
  <c r="X12" i="1"/>
  <c r="E73" i="1"/>
  <c r="AK138" i="1"/>
  <c r="H12" i="1"/>
  <c r="H104" i="1"/>
  <c r="X104" i="1"/>
  <c r="AF104" i="1"/>
  <c r="I73" i="1"/>
  <c r="Q73" i="1"/>
  <c r="Y73" i="1"/>
  <c r="AG73" i="1"/>
  <c r="AK128" i="1"/>
  <c r="E127" i="1"/>
  <c r="G12" i="1"/>
  <c r="G11" i="1" s="1"/>
  <c r="O12" i="1"/>
  <c r="W12" i="1"/>
  <c r="AE12" i="1"/>
  <c r="F34" i="1"/>
  <c r="N34" i="1"/>
  <c r="V34" i="1"/>
  <c r="AD34" i="1"/>
  <c r="AK41" i="1"/>
  <c r="H61" i="1"/>
  <c r="H60" i="1" s="1"/>
  <c r="P61" i="1"/>
  <c r="P60" i="1" s="1"/>
  <c r="X61" i="1"/>
  <c r="X60" i="1" s="1"/>
  <c r="AF61" i="1"/>
  <c r="AF60" i="1" s="1"/>
  <c r="K96" i="1"/>
  <c r="S96" i="1"/>
  <c r="AA96" i="1"/>
  <c r="AI96" i="1"/>
  <c r="K104" i="1"/>
  <c r="S104" i="1"/>
  <c r="AA104" i="1"/>
  <c r="AI104" i="1"/>
  <c r="AK117" i="1"/>
  <c r="L127" i="1"/>
  <c r="T127" i="1"/>
  <c r="AB127" i="1"/>
  <c r="AJ127" i="1"/>
  <c r="AK136" i="1"/>
  <c r="AK152" i="1"/>
  <c r="AK163" i="1"/>
  <c r="M162" i="1"/>
  <c r="M161" i="1" s="1"/>
  <c r="M160" i="1" s="1"/>
  <c r="U162" i="1"/>
  <c r="U161" i="1" s="1"/>
  <c r="U160" i="1" s="1"/>
  <c r="AC162" i="1"/>
  <c r="AC161" i="1" s="1"/>
  <c r="AC160" i="1" s="1"/>
  <c r="I12" i="1"/>
  <c r="Q12" i="1"/>
  <c r="Y12" i="1"/>
  <c r="Y11" i="1" s="1"/>
  <c r="AG12" i="1"/>
  <c r="AK19" i="1"/>
  <c r="T12" i="1"/>
  <c r="AJ12" i="1"/>
  <c r="J51" i="1"/>
  <c r="R51" i="1"/>
  <c r="Z51" i="1"/>
  <c r="AH51" i="1"/>
  <c r="AK97" i="1"/>
  <c r="U96" i="1"/>
  <c r="AC96" i="1"/>
  <c r="AK105" i="1"/>
  <c r="M104" i="1"/>
  <c r="U104" i="1"/>
  <c r="AC104" i="1"/>
  <c r="F127" i="1"/>
  <c r="N127" i="1"/>
  <c r="V127" i="1"/>
  <c r="AD127" i="1"/>
  <c r="AK130" i="1"/>
  <c r="AK140" i="1"/>
  <c r="AK156" i="1"/>
  <c r="N162" i="1"/>
  <c r="N161" i="1" s="1"/>
  <c r="N160" i="1" s="1"/>
  <c r="O173" i="1"/>
  <c r="P173" i="1" s="1"/>
  <c r="X135" i="1"/>
  <c r="X134" i="1" s="1"/>
  <c r="AK107" i="1"/>
  <c r="AK123" i="1"/>
  <c r="AK132" i="1"/>
  <c r="H135" i="1"/>
  <c r="H134" i="1" s="1"/>
  <c r="P135" i="1"/>
  <c r="P134" i="1" s="1"/>
  <c r="AF135" i="1"/>
  <c r="AF134" i="1" s="1"/>
  <c r="AK142" i="1"/>
  <c r="AK158" i="1"/>
  <c r="K12" i="1"/>
  <c r="S12" i="1"/>
  <c r="AA12" i="1"/>
  <c r="AI12" i="1"/>
  <c r="G96" i="1"/>
  <c r="O96" i="1"/>
  <c r="W96" i="1"/>
  <c r="AE96" i="1"/>
  <c r="AK101" i="1"/>
  <c r="G104" i="1"/>
  <c r="O104" i="1"/>
  <c r="W104" i="1"/>
  <c r="AE104" i="1"/>
  <c r="AK109" i="1"/>
  <c r="AK125" i="1"/>
  <c r="H127" i="1"/>
  <c r="P127" i="1"/>
  <c r="X127" i="1"/>
  <c r="AF127" i="1"/>
  <c r="E135" i="1"/>
  <c r="E134" i="1" s="1"/>
  <c r="G135" i="1"/>
  <c r="G134" i="1" s="1"/>
  <c r="O135" i="1"/>
  <c r="O134" i="1" s="1"/>
  <c r="W135" i="1"/>
  <c r="W134" i="1" s="1"/>
  <c r="AE135" i="1"/>
  <c r="AE134" i="1" s="1"/>
  <c r="AK144" i="1"/>
  <c r="AH12" i="1"/>
  <c r="F73" i="1"/>
  <c r="N73" i="1"/>
  <c r="V73" i="1"/>
  <c r="AD73" i="1"/>
  <c r="AK76" i="1"/>
  <c r="AK93" i="1"/>
  <c r="F96" i="1"/>
  <c r="N96" i="1"/>
  <c r="V96" i="1"/>
  <c r="AD96" i="1"/>
  <c r="F104" i="1"/>
  <c r="N104" i="1"/>
  <c r="V104" i="1"/>
  <c r="AD104" i="1"/>
  <c r="AK111" i="1"/>
  <c r="G127" i="1"/>
  <c r="O127" i="1"/>
  <c r="W127" i="1"/>
  <c r="AE127" i="1"/>
  <c r="J135" i="1"/>
  <c r="J134" i="1" s="1"/>
  <c r="R135" i="1"/>
  <c r="R134" i="1" s="1"/>
  <c r="Z135" i="1"/>
  <c r="Z134" i="1" s="1"/>
  <c r="AH135" i="1"/>
  <c r="AH134" i="1" s="1"/>
  <c r="AK146" i="1"/>
  <c r="R12" i="1"/>
  <c r="R11" i="1" s="1"/>
  <c r="U12" i="1"/>
  <c r="AC12" i="1"/>
  <c r="Z12" i="1"/>
  <c r="Z11" i="1" s="1"/>
  <c r="AF12" i="1"/>
  <c r="F51" i="1"/>
  <c r="V51" i="1"/>
  <c r="AD51" i="1"/>
  <c r="I96" i="1"/>
  <c r="Y96" i="1"/>
  <c r="I104" i="1"/>
  <c r="Y104" i="1"/>
  <c r="R127" i="1"/>
  <c r="Z127" i="1"/>
  <c r="AK148" i="1"/>
  <c r="S162" i="1"/>
  <c r="S161" i="1" s="1"/>
  <c r="S160" i="1" s="1"/>
  <c r="AI162" i="1"/>
  <c r="AI161" i="1" s="1"/>
  <c r="AI160" i="1" s="1"/>
  <c r="AK62" i="1"/>
  <c r="M12" i="1"/>
  <c r="J12" i="1"/>
  <c r="P12" i="1"/>
  <c r="AK27" i="1"/>
  <c r="N51" i="1"/>
  <c r="AK54" i="1"/>
  <c r="Q96" i="1"/>
  <c r="AG96" i="1"/>
  <c r="Q104" i="1"/>
  <c r="AG104" i="1"/>
  <c r="AK113" i="1"/>
  <c r="J127" i="1"/>
  <c r="AH127" i="1"/>
  <c r="L12" i="1"/>
  <c r="AB12" i="1"/>
  <c r="AK39" i="1"/>
  <c r="AK115" i="1"/>
  <c r="L135" i="1"/>
  <c r="L134" i="1" s="1"/>
  <c r="T135" i="1"/>
  <c r="T134" i="1" s="1"/>
  <c r="AB135" i="1"/>
  <c r="AB134" i="1" s="1"/>
  <c r="AJ135" i="1"/>
  <c r="AJ134" i="1" s="1"/>
  <c r="AK150" i="1"/>
  <c r="K162" i="1"/>
  <c r="K161" i="1" s="1"/>
  <c r="K160" i="1" s="1"/>
  <c r="O181" i="1"/>
  <c r="P181" i="1" s="1"/>
  <c r="O180" i="1"/>
  <c r="P180" i="1" s="1"/>
  <c r="N191" i="1"/>
  <c r="P191" i="1" s="1"/>
  <c r="AK35" i="1"/>
  <c r="AK46" i="1"/>
  <c r="J73" i="1"/>
  <c r="R73" i="1"/>
  <c r="Z73" i="1"/>
  <c r="AH73" i="1"/>
  <c r="AK84" i="1"/>
  <c r="AK21" i="1"/>
  <c r="M34" i="1"/>
  <c r="U34" i="1"/>
  <c r="AC34" i="1"/>
  <c r="AK37" i="1"/>
  <c r="AK48" i="1"/>
  <c r="J61" i="1"/>
  <c r="J60" i="1" s="1"/>
  <c r="R61" i="1"/>
  <c r="R60" i="1" s="1"/>
  <c r="Z61" i="1"/>
  <c r="Z60" i="1" s="1"/>
  <c r="AH61" i="1"/>
  <c r="AH60" i="1" s="1"/>
  <c r="AK86" i="1"/>
  <c r="AK23" i="1"/>
  <c r="L51" i="1"/>
  <c r="T51" i="1"/>
  <c r="AB51" i="1"/>
  <c r="AJ51" i="1"/>
  <c r="L73" i="1"/>
  <c r="T73" i="1"/>
  <c r="AB73" i="1"/>
  <c r="AB72" i="1" s="1"/>
  <c r="AJ73" i="1"/>
  <c r="AK89" i="1"/>
  <c r="M96" i="1"/>
  <c r="AK25" i="1"/>
  <c r="AK52" i="1"/>
  <c r="L61" i="1"/>
  <c r="L60" i="1" s="1"/>
  <c r="T61" i="1"/>
  <c r="T60" i="1" s="1"/>
  <c r="AB61" i="1"/>
  <c r="AB60" i="1" s="1"/>
  <c r="AJ61" i="1"/>
  <c r="AJ60" i="1" s="1"/>
  <c r="AK74" i="1"/>
  <c r="AK91" i="1"/>
  <c r="AK99" i="1"/>
  <c r="AK29" i="1"/>
  <c r="AK56" i="1"/>
  <c r="AK64" i="1"/>
  <c r="AK78" i="1"/>
  <c r="AK94" i="1"/>
  <c r="AK15" i="1"/>
  <c r="AK31" i="1"/>
  <c r="AK32" i="1"/>
  <c r="H51" i="1"/>
  <c r="P51" i="1"/>
  <c r="X51" i="1"/>
  <c r="AF51" i="1"/>
  <c r="AK58" i="1"/>
  <c r="AK68" i="1"/>
  <c r="E67" i="1"/>
  <c r="E66" i="1" s="1"/>
  <c r="AK69" i="1"/>
  <c r="H73" i="1"/>
  <c r="P73" i="1"/>
  <c r="X73" i="1"/>
  <c r="AF73" i="1"/>
  <c r="AK80" i="1"/>
  <c r="I88" i="1"/>
  <c r="Q88" i="1"/>
  <c r="Y88" i="1"/>
  <c r="AG88" i="1"/>
  <c r="AK17" i="1"/>
  <c r="AK44" i="1"/>
  <c r="AK82" i="1"/>
  <c r="E88" i="1"/>
  <c r="E96" i="1"/>
  <c r="E104" i="1"/>
  <c r="J162" i="1"/>
  <c r="J161" i="1" s="1"/>
  <c r="J160" i="1" s="1"/>
  <c r="R162" i="1"/>
  <c r="R161" i="1" s="1"/>
  <c r="R160" i="1" s="1"/>
  <c r="Z162" i="1"/>
  <c r="Z161" i="1" s="1"/>
  <c r="Z160" i="1" s="1"/>
  <c r="AH162" i="1"/>
  <c r="AH161" i="1" s="1"/>
  <c r="AH160" i="1" s="1"/>
  <c r="O171" i="1"/>
  <c r="P171" i="1" s="1"/>
  <c r="AK165" i="1"/>
  <c r="AK167" i="1"/>
  <c r="O184" i="1"/>
  <c r="P184" i="1" s="1"/>
  <c r="O176" i="1"/>
  <c r="P176" i="1" s="1"/>
  <c r="O188" i="1"/>
  <c r="P188" i="1" s="1"/>
  <c r="P190" i="1"/>
  <c r="Q11" i="1" l="1"/>
  <c r="M11" i="1"/>
  <c r="L11" i="1"/>
  <c r="AH11" i="1"/>
  <c r="AD11" i="1"/>
  <c r="AD10" i="1" s="1"/>
  <c r="AB11" i="1"/>
  <c r="AI11" i="1"/>
  <c r="AI10" i="1" s="1"/>
  <c r="I11" i="1"/>
  <c r="I10" i="1" s="1"/>
  <c r="S11" i="1"/>
  <c r="S10" i="1" s="1"/>
  <c r="AJ11" i="1"/>
  <c r="AJ10" i="1" s="1"/>
  <c r="AK10" i="1" s="1"/>
  <c r="AY10" i="1" s="1"/>
  <c r="H11" i="1"/>
  <c r="H10" i="1" s="1"/>
  <c r="V11" i="1"/>
  <c r="T72" i="1"/>
  <c r="K11" i="1"/>
  <c r="K10" i="1" s="1"/>
  <c r="T11" i="1"/>
  <c r="N11" i="1"/>
  <c r="N10" i="1" s="1"/>
  <c r="O174" i="1" s="1"/>
  <c r="P174" i="1" s="1"/>
  <c r="P11" i="1"/>
  <c r="P10" i="1" s="1"/>
  <c r="AF11" i="1"/>
  <c r="AF10" i="1" s="1"/>
  <c r="F11" i="1"/>
  <c r="AA11" i="1"/>
  <c r="AA10" i="1" s="1"/>
  <c r="J11" i="1"/>
  <c r="AG11" i="1"/>
  <c r="AG10" i="1" s="1"/>
  <c r="AE10" i="1"/>
  <c r="AE11" i="1"/>
  <c r="X11" i="1"/>
  <c r="AC11" i="1"/>
  <c r="AC10" i="1" s="1"/>
  <c r="W11" i="1"/>
  <c r="W10" i="1" s="1"/>
  <c r="E11" i="1"/>
  <c r="E10" i="1" s="1"/>
  <c r="U11" i="1"/>
  <c r="U10" i="1" s="1"/>
  <c r="O11" i="1"/>
  <c r="M72" i="1"/>
  <c r="G10" i="1"/>
  <c r="M10" i="1"/>
  <c r="R10" i="1"/>
  <c r="AF72" i="1"/>
  <c r="AF71" i="1" s="1"/>
  <c r="X72" i="1"/>
  <c r="X71" i="1" s="1"/>
  <c r="H72" i="1"/>
  <c r="H71" i="1" s="1"/>
  <c r="F10" i="1"/>
  <c r="AJ72" i="1"/>
  <c r="AJ71" i="1" s="1"/>
  <c r="AB71" i="1"/>
  <c r="Z72" i="1"/>
  <c r="Z71" i="1" s="1"/>
  <c r="O72" i="1"/>
  <c r="O71" i="1" s="1"/>
  <c r="AE72" i="1"/>
  <c r="AE71" i="1" s="1"/>
  <c r="V10" i="1"/>
  <c r="M71" i="1"/>
  <c r="AH10" i="1"/>
  <c r="R72" i="1"/>
  <c r="R71" i="1" s="1"/>
  <c r="G72" i="1"/>
  <c r="G71" i="1" s="1"/>
  <c r="Y10" i="1"/>
  <c r="AK104" i="1"/>
  <c r="O10" i="1"/>
  <c r="AI72" i="1"/>
  <c r="AI71" i="1" s="1"/>
  <c r="Q72" i="1"/>
  <c r="Q71" i="1" s="1"/>
  <c r="L10" i="1"/>
  <c r="S72" i="1"/>
  <c r="S71" i="1" s="1"/>
  <c r="Y72" i="1"/>
  <c r="Y71" i="1" s="1"/>
  <c r="L72" i="1"/>
  <c r="L71" i="1" s="1"/>
  <c r="AC72" i="1"/>
  <c r="AC71" i="1" s="1"/>
  <c r="K72" i="1"/>
  <c r="K71" i="1" s="1"/>
  <c r="AK43" i="1"/>
  <c r="J10" i="1"/>
  <c r="P72" i="1"/>
  <c r="P71" i="1" s="1"/>
  <c r="T71" i="1"/>
  <c r="F72" i="1"/>
  <c r="F71" i="1" s="1"/>
  <c r="AA72" i="1"/>
  <c r="AA71" i="1" s="1"/>
  <c r="AG72" i="1"/>
  <c r="AG71" i="1" s="1"/>
  <c r="AB10" i="1"/>
  <c r="AK12" i="1"/>
  <c r="I72" i="1"/>
  <c r="I71" i="1" s="1"/>
  <c r="W72" i="1"/>
  <c r="W71" i="1" s="1"/>
  <c r="T10" i="1"/>
  <c r="J72" i="1"/>
  <c r="J71" i="1" s="1"/>
  <c r="AK127" i="1"/>
  <c r="AK88" i="1"/>
  <c r="AK60" i="1"/>
  <c r="N72" i="1"/>
  <c r="AK135" i="1"/>
  <c r="U72" i="1"/>
  <c r="U71" i="1" s="1"/>
  <c r="AH72" i="1"/>
  <c r="AH71" i="1" s="1"/>
  <c r="AD72" i="1"/>
  <c r="AD71" i="1" s="1"/>
  <c r="AK134" i="1"/>
  <c r="X10" i="1"/>
  <c r="AK51" i="1"/>
  <c r="Z10" i="1"/>
  <c r="V72" i="1"/>
  <c r="V71" i="1" s="1"/>
  <c r="O172" i="1"/>
  <c r="P172" i="1" s="1"/>
  <c r="O179" i="1"/>
  <c r="P179" i="1" s="1"/>
  <c r="AK162" i="1"/>
  <c r="E161" i="1"/>
  <c r="E160" i="1" s="1"/>
  <c r="AK61" i="1"/>
  <c r="AK96" i="1"/>
  <c r="E72" i="1"/>
  <c r="E71" i="1" s="1"/>
  <c r="AK67" i="1"/>
  <c r="AK73" i="1"/>
  <c r="AK11" i="1" l="1"/>
  <c r="AX10" i="1" s="1"/>
  <c r="O175" i="1"/>
  <c r="P175" i="1" s="1"/>
  <c r="AK72" i="1"/>
  <c r="AK71" i="1"/>
  <c r="AL72" i="1" s="1"/>
  <c r="AK161" i="1"/>
  <c r="AL11" i="1" l="1"/>
  <c r="AK169" i="1"/>
</calcChain>
</file>

<file path=xl/sharedStrings.xml><?xml version="1.0" encoding="utf-8"?>
<sst xmlns="http://schemas.openxmlformats.org/spreadsheetml/2006/main" count="391" uniqueCount="197">
  <si>
    <t>PLAN OPERATIVO ANUAL DE INVERSIONES 2021 PLAN DE DESARROLLO ZIPAQUIRÁ CIUDAD DE LOS SERVICIOS Y LAS OPORTUNIDADES 2020 -2024</t>
  </si>
  <si>
    <t>CODIGO Catalogo Presupuestal</t>
  </si>
  <si>
    <t>NUMERO CATEGORIA</t>
  </si>
  <si>
    <t xml:space="preserve">DESCRIPCION </t>
  </si>
  <si>
    <t>CODIGO MGA RELACIONADO</t>
  </si>
  <si>
    <t>FUENTES DE FINANCIACION</t>
  </si>
  <si>
    <t>SISTEMA GENERAL DE PARTICIPACIONES</t>
  </si>
  <si>
    <t>RECURSOS DEL MUNICIPIO</t>
  </si>
  <si>
    <t xml:space="preserve">  IMPUESTO SOBRE EL SERVICIO DE ALUMBRADO PÚBLICO  </t>
  </si>
  <si>
    <t>ESTAMPILLAS PRO CULTURA</t>
  </si>
  <si>
    <t>ESTAMPILLAS PRO ADULTO MAYOR</t>
  </si>
  <si>
    <t>TRÁNSITO Y TRANSPORTE</t>
  </si>
  <si>
    <t>PARTICIPACIÓN EN LA PLUSVALÍA</t>
  </si>
  <si>
    <t>RECURSOS EMGESA LEY 99/93</t>
  </si>
  <si>
    <t>IMPUESTO DE TRANSPORTE POR OLEODUCTOS Y GASODUCTOS</t>
  </si>
  <si>
    <t>MENOS LEY 99 MEDIO AMBIENTE 1% INGRESOS CORRIENTES DE LIBRE DESTINACION</t>
  </si>
  <si>
    <t>MULTAS CODIGO NACIONAL DE POLICIA</t>
  </si>
  <si>
    <t>ETESA</t>
  </si>
  <si>
    <t>FOSYGA</t>
  </si>
  <si>
    <t>FONPET-SALUD</t>
  </si>
  <si>
    <t>RECURSOS DPTO REG SUBSIDIADO</t>
  </si>
  <si>
    <t>INGRESOS CATEDRAL DE SAL</t>
  </si>
  <si>
    <t>OTROS INGRESOS DE PLANEACION- ESTRATIFICACIÓN</t>
  </si>
  <si>
    <t>FONDO DE SEGURIDAD 5%</t>
  </si>
  <si>
    <t>DEGÜELLO GANADO MAYOR</t>
  </si>
  <si>
    <t>SOBRETASA BOMBERIL</t>
  </si>
  <si>
    <t>RECURSOS DEL CREDITO</t>
  </si>
  <si>
    <t>FONDO DE SOLIDARIDAD Y REDISTRIBUCION DEL IINGRESO</t>
  </si>
  <si>
    <t>RENDIMIENTOS FINANCIEROS</t>
  </si>
  <si>
    <t>RECURSOS TOTAL 2021 PROGRAMADOS</t>
  </si>
  <si>
    <t>EDUCACION</t>
  </si>
  <si>
    <t>SALUD</t>
  </si>
  <si>
    <t>AGUA POTABLE Y SANEAMIENTO BASICO</t>
  </si>
  <si>
    <t>DEPORTE</t>
  </si>
  <si>
    <t>CULTURA</t>
  </si>
  <si>
    <t>LIBRE INVERSION</t>
  </si>
  <si>
    <t>TOTAL</t>
  </si>
  <si>
    <t>SGP EDUCACION MATRICULA</t>
  </si>
  <si>
    <t>SGP EDUCACION GRATUIDAD</t>
  </si>
  <si>
    <t>SGP EDUCACION PRESTACION DE SERVICIOS</t>
  </si>
  <si>
    <t xml:space="preserve">SGP ALIMENTACION ESCOLAR </t>
  </si>
  <si>
    <t>LIBRE DEST</t>
  </si>
  <si>
    <t>DEST. ESPEC</t>
  </si>
  <si>
    <t>2.3.2.02.02.009</t>
  </si>
  <si>
    <t>Servicios para la comunidad, sociales y personales</t>
  </si>
  <si>
    <t>Sector Cultura</t>
  </si>
  <si>
    <t xml:space="preserve">Programa Zipaquirá, Tierra de Artístas </t>
  </si>
  <si>
    <t>BPIN 2020258990072 Zipaquirá, tierra de artistas en el municipio Zipaquirá</t>
  </si>
  <si>
    <t>Ejecutar de los programas de formación artística</t>
  </si>
  <si>
    <t>Coordinar area de audiovisules , comunicación y prensa y redes sociales para cibrir eventos  del IMCRDZ</t>
  </si>
  <si>
    <t xml:space="preserve">Apoyar a la gestion para actividades de comunicación gráfica y contenido multimedia   </t>
  </si>
  <si>
    <t>2.3.2.02.02.008</t>
  </si>
  <si>
    <t xml:space="preserve">Servicios prestados a las empresas y servicios de producción </t>
  </si>
  <si>
    <t>Realizar  la Ejecución de los Programas Culturales en las Instituciones Educativas Municipales</t>
  </si>
  <si>
    <t>Realizar dotaciones para el sector cultural</t>
  </si>
  <si>
    <t>2.1.2.01.01.004.01.02</t>
  </si>
  <si>
    <t>Materiales</t>
  </si>
  <si>
    <t>Realizar Exposición itinerante de artes gráficas</t>
  </si>
  <si>
    <t>3301053</t>
  </si>
  <si>
    <t>Participar en los eventos artisticos que permita la promoción artistica y cultural de los procesos de formación del municipio</t>
  </si>
  <si>
    <t>Material músical y/o audiovisual resultado de los procesos de las escuelas de formación artística y cultural publicado</t>
  </si>
  <si>
    <t>3301073</t>
  </si>
  <si>
    <t>Realizar el mantenimieto a los bienes y actividades  culturales</t>
  </si>
  <si>
    <t>3302073</t>
  </si>
  <si>
    <t>2.1.2.01.01.001.02.04</t>
  </si>
  <si>
    <t>Mano de obra no calificada</t>
  </si>
  <si>
    <t>BPIN 2020258990094 Servicio de salvaguardia de los escenarios deportivos recreación y cultura del IMCRDZ de Zipaquirá</t>
  </si>
  <si>
    <t>Contrar para proceso de Vigilancia para los escenarios deportivos del IMCRDZ</t>
  </si>
  <si>
    <t>BPIN 2020258990095 Servicios de poliza para asegurar bienes muebles enseres del  Instituto Municipal de Cultura Recreacion y Deporte de ZipaquiraI</t>
  </si>
  <si>
    <t>Polizas para el amparo de los bienes,muebles, enceres y bienes culturales a crago del IMCRDZ</t>
  </si>
  <si>
    <t>Pagar Hosting del IMCRDZ</t>
  </si>
  <si>
    <t>Pagar Servicios públicos de los escenarios culturales y deportivos del IMCRDZ</t>
  </si>
  <si>
    <t>2.3.2.02.02.006</t>
  </si>
  <si>
    <t>Servicios domiciliarios</t>
  </si>
  <si>
    <t>Apoyar a la gestion para la Conduccion de los vehiculos del IMCRDZ</t>
  </si>
  <si>
    <t>BPIN 2020258990096 Suministro de materiales de ferreteria papeleria y combustible para el funcionamiento del Instituto Municipal de Cultura Recreacion y Deporte de Zipaquira</t>
  </si>
  <si>
    <t>Suministrar de Ferreteria para el efectivo manetnmiento de los escenarios del IMCRDZ</t>
  </si>
  <si>
    <t>Suministrar de Papeleria para el IMCRDZ</t>
  </si>
  <si>
    <t>Suminstrar de Combustible para los vehiculos del IMCRDZ</t>
  </si>
  <si>
    <t>2.3.2.01.01.003.07.07.04</t>
  </si>
  <si>
    <t>Mantenimiento maquinaria y equipo</t>
  </si>
  <si>
    <t>BPIN 2020258990097 Apoyo logistico para eventos y actividades del Instituto Municipal de Cultura Recreacion y Deporte de Zipaquira</t>
  </si>
  <si>
    <t>Ejecutar los eventos masivos</t>
  </si>
  <si>
    <t>70% inicial de los estimulos entregados</t>
  </si>
  <si>
    <t>3301054</t>
  </si>
  <si>
    <t>30% de los estimulos restantes entregados</t>
  </si>
  <si>
    <t>Convenio Interadministrativo celebrado con Uniminuto</t>
  </si>
  <si>
    <t>3301085</t>
  </si>
  <si>
    <t xml:space="preserve">Programa Zipaquirá, Patrimonio Cultural </t>
  </si>
  <si>
    <t>GENERAL</t>
  </si>
  <si>
    <t>BPIN 2020258990073   Zipaquirá patrimonio cultural en el municipio de   Zipaquirá</t>
  </si>
  <si>
    <t>Realizar la ejecucion de contrato de los estudios y diseños</t>
  </si>
  <si>
    <t>Servicios prestados a las empresas y servicios de producción</t>
  </si>
  <si>
    <t>Realizar Seguimiento  y asesoría al  Plan Espacial de Salvaguarda para las proseciones de semana santa para incluirlas dentro de las manifestaciones en la Lista Representativa de Patrimonio Cultural Inmaterial</t>
  </si>
  <si>
    <t>3302001</t>
  </si>
  <si>
    <t>Sector Trabajo</t>
  </si>
  <si>
    <t xml:space="preserve">Programa Protección Social del gestor cultural </t>
  </si>
  <si>
    <t>BPIN 2020258990074 Zipaquirá protección social del gestor cultural en el municipio de   Zipaquirá</t>
  </si>
  <si>
    <t>Realizar Transferencia del recurso destinados para el pago a los beneficiados</t>
  </si>
  <si>
    <t>3601012</t>
  </si>
  <si>
    <t>Sector Deporte</t>
  </si>
  <si>
    <t xml:space="preserve">Programa Muévete por tu Bienestar </t>
  </si>
  <si>
    <t>BPIN 2020258990075 Zipaquirá muévete por tu bienestar en el municipio de Zipaquirá</t>
  </si>
  <si>
    <t>4301037</t>
  </si>
  <si>
    <t>Coordinar area de audiovisules , comunicación y presnay redes sociales para cibrir eventos  del IMCRDZ</t>
  </si>
  <si>
    <t>Actividades recreativas en las IEM y Jardines Sociales desarrolladas y ejecutadas</t>
  </si>
  <si>
    <t>Realizar  mantenimiento preventivo y correctivo  de los escenarios deportivos y culturales a cargo del IMCRDZ</t>
  </si>
  <si>
    <t>4301004</t>
  </si>
  <si>
    <t>Coordinar de servicios generales y mantenimiento correctivo y preventivo del IMCRDZ</t>
  </si>
  <si>
    <t>Realizar Aseo y adecuacion de los escenarios de portivos, recreativos y culturales a cargo del imcrdz</t>
  </si>
  <si>
    <t>Realizar contrato de Servico de vigilancia y seguridad para amparar los bienes Culturales del IMCRDZ</t>
  </si>
  <si>
    <t>Realizar el proceso de apoyo gestión sistema público de parques</t>
  </si>
  <si>
    <t>Cotratar poliza para bienes, muebles, enceres del IMCRDZ</t>
  </si>
  <si>
    <t>Realziar proceso contractual Ferreteria</t>
  </si>
  <si>
    <t>Pagar los Servicios publicos de los escenarios del IMCRDZ</t>
  </si>
  <si>
    <t>Realizar Suministro de Combustible, lubricantes y aceites para los vehiculos  y maquinaria del IMCRDZ y aquellos vehiculos oficiales que se usen para el desarrollo de los programas de la entidad</t>
  </si>
  <si>
    <t xml:space="preserve">Realizar apoyo a la gestión en eventos comunales y de actividades físicas </t>
  </si>
  <si>
    <t>Apoyar la fase logistica de eventos  a realizar dentro del municipio</t>
  </si>
  <si>
    <t>Desarrollar de las actividades de intercolegiados  Intramural</t>
  </si>
  <si>
    <t>Realizar Sesion de actividad fisica  en el DIA DEL DESAFIO  para todos los ciclos vitales (plataforma digital )</t>
  </si>
  <si>
    <t>Apoyar la gestión para la promoción y ejecución del programa Muévete por tu bienestar y el desarrollo de eventos masivos con inclusión   y hábitos de vida saludable</t>
  </si>
  <si>
    <t xml:space="preserve">Apoyar la gestión para la promocion y ejecucion del programa Muevéte por tu binestar </t>
  </si>
  <si>
    <t>Desarrollar la actividad para dar cumplimiento al acuerdo municipal en proceso de ciclovias municipales</t>
  </si>
  <si>
    <t xml:space="preserve">Desarrollar clases presenciales de Actividad fisica y recreativa con todos los grupos de adulto mayor teniendo en cuenta los horarios asignados desde la coordinacion de actividad fisica </t>
  </si>
  <si>
    <t>Realizar Convocatoria general para todos los grupos de actividad fisica   (23 grupos )</t>
  </si>
  <si>
    <t>Contratar Prestacion de servicios de apoyo a la gestion para labores de recepcion documental y atencion al publico en el polideportivo de san carlos a cargo del IMCRD</t>
  </si>
  <si>
    <t xml:space="preserve">Desarrollar de las nuevas disciplinas </t>
  </si>
  <si>
    <t>4301007</t>
  </si>
  <si>
    <t>BPIN 2020258990098 Servicio de divulgacion y publicidad del Instituto Municipal de Cultura Recreacion y Deporte de Zipaquira</t>
  </si>
  <si>
    <t>Realizar Pubicidad para las actividades y eventos deportivos</t>
  </si>
  <si>
    <t>Realizar Apoyo a la gestion para la Conduccion de los vehiculos del IMCRDZ</t>
  </si>
  <si>
    <t>Realizar Procesos de contratación en modalidad directa para el apoyo a la gestión en realización de actividades para personas en condición de discapacidad</t>
  </si>
  <si>
    <t xml:space="preserve">Programa Zipaquirá, tierra de Campeones </t>
  </si>
  <si>
    <t>BPIN 2020258990076    Zipaquirá tierra de campeones en el municipio de Zipaquirá</t>
  </si>
  <si>
    <t>Realizar Asistencias tecnicas para creacion de clubes y renovacion de Reconocimientos deportivos</t>
  </si>
  <si>
    <t>4302075</t>
  </si>
  <si>
    <t>Realizar convocatoria  para equipo profesional de futbol de salon femenino y masculino</t>
  </si>
  <si>
    <t>Realizar capacitacion a formadores en los diferntes procesos metodologicos que garantizen   una buena  planificacion y ejecucion de las cargas según la edades.</t>
  </si>
  <si>
    <t>4302073</t>
  </si>
  <si>
    <t xml:space="preserve">Apoyar la gestion para actividades de comunicación gráfica y contenido multimedia   </t>
  </si>
  <si>
    <t>Realizar informes de apoyo para la gestion del Plan de Desarrollo</t>
  </si>
  <si>
    <t>Realizar Consolidacion de proyecto entre la entidad y la Secretaría de Educación con el fin de dar ejecución 2021</t>
  </si>
  <si>
    <t>Analizar de competencias para el año 2021 a nivel municipal departamental y nacional en las diferentes escuelas de formacion del imcrdz</t>
  </si>
  <si>
    <t>4302001</t>
  </si>
  <si>
    <t>Dotar de manera requerida para el proceso</t>
  </si>
  <si>
    <t>Realizar acompañamiento tecnico por parte del entrenador en las sesiones de entrenamiento  y metodologico</t>
  </si>
  <si>
    <t>4302004</t>
  </si>
  <si>
    <t>Generar Acompañamiento técnico por parte del entrenador en las sesiones de entrenamiento  y metodológico</t>
  </si>
  <si>
    <t>Realizar convocatoria a deportistas con discapacidad con proyeccion al deporte competitivo y formativo para hacer parte del programa zipaquira tierra de campeones</t>
  </si>
  <si>
    <t>Hacer el acompañamiento tecnico a los deportistas como talento deportivo,  reservas deportivas y consolidación deportiva</t>
  </si>
  <si>
    <t>4302062</t>
  </si>
  <si>
    <t>Sector Empleo Público</t>
  </si>
  <si>
    <t>Programa IMCRDZ eficiente y transparente</t>
  </si>
  <si>
    <t>PIN2020258990077    IMCRDZ eficiente y transparente</t>
  </si>
  <si>
    <t xml:space="preserve">Realizar Seguimiento de actividades a realizar </t>
  </si>
  <si>
    <t>3602030</t>
  </si>
  <si>
    <t xml:space="preserve">Planear de actividades </t>
  </si>
  <si>
    <t xml:space="preserve">Desarrollar de actividades relacionadas </t>
  </si>
  <si>
    <t>0401025</t>
  </si>
  <si>
    <t>TOTAL INVERSION 2021</t>
  </si>
  <si>
    <t>D SOCIAL</t>
  </si>
  <si>
    <t>VIVIENDA</t>
  </si>
  <si>
    <t>SEGURIDAD</t>
  </si>
  <si>
    <t>GOBIERNO</t>
  </si>
  <si>
    <t>OBRAS PUBLI</t>
  </si>
  <si>
    <t>ALUMBRADO</t>
  </si>
  <si>
    <t>TRANSITO</t>
  </si>
  <si>
    <t>ECONOMICO</t>
  </si>
  <si>
    <t>ACUEDUCTO</t>
  </si>
  <si>
    <t>RURAL</t>
  </si>
  <si>
    <t>AMBIENTE</t>
  </si>
  <si>
    <t>PRENSA</t>
  </si>
  <si>
    <t>SEC GENERAL</t>
  </si>
  <si>
    <t>HACIENDA</t>
  </si>
  <si>
    <t>PLANEACION</t>
  </si>
  <si>
    <t>JURIDICA</t>
  </si>
  <si>
    <t xml:space="preserve">FUENTE </t>
  </si>
  <si>
    <t xml:space="preserve"> DEPORTE </t>
  </si>
  <si>
    <t xml:space="preserve"> CULTURA </t>
  </si>
  <si>
    <t>TRABAJO</t>
  </si>
  <si>
    <t>EMPLEO PÙBLICO</t>
  </si>
  <si>
    <t>FUNCIONAMIENTO</t>
  </si>
  <si>
    <t>INGRESOS CORRIENTES DE LIBRE DESTINACION</t>
  </si>
  <si>
    <t xml:space="preserve"> Pro Cultura </t>
  </si>
  <si>
    <t xml:space="preserve"> SGP CULTURA </t>
  </si>
  <si>
    <t xml:space="preserve"> SGP OTROS SECTORES </t>
  </si>
  <si>
    <t xml:space="preserve"> RTOS FROS- Estampillas Pro Cultura </t>
  </si>
  <si>
    <t xml:space="preserve"> Recursos del crédito </t>
  </si>
  <si>
    <t xml:space="preserve"> SGP RECREACION Y DEPORTES </t>
  </si>
  <si>
    <t xml:space="preserve">INGRESOS NO TRIBUTARIOS – RECURSOS PROPIOS </t>
  </si>
  <si>
    <t>TOTAL INVERSIÓN</t>
  </si>
  <si>
    <t xml:space="preserve"> TOTAL DEL IMCRDZ 2021 INVERSION </t>
  </si>
  <si>
    <t>TOTAL IMCRDZ</t>
  </si>
  <si>
    <t>error de digitacion</t>
  </si>
  <si>
    <t>DIFERENCIA EN PRESUPUESTO HACIENDA</t>
  </si>
  <si>
    <t>,</t>
  </si>
  <si>
    <t>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</si>
</sst>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theme="0"/>
      <name val="MS Sans Serif"/>
    </font>
    <font>
      <sz val="10"/>
      <color indexed="8"/>
      <name val="Arial"/>
      <family val="2"/>
    </font>
    <font>
      <b/>
      <sz val="10"/>
      <color indexed="8"/>
      <name val="MS Sans Serif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name val="MS Sans Serif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2"/>
    <xf numFmtId="0" fontId="3" fillId="0" borderId="0" xfId="2" applyAlignment="1">
      <alignment horizontal="justify" vertical="top" wrapText="1"/>
    </xf>
    <xf numFmtId="0" fontId="6" fillId="0" borderId="0" xfId="2" applyFont="1"/>
    <xf numFmtId="0" fontId="5" fillId="2" borderId="4" xfId="3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49" fontId="5" fillId="2" borderId="0" xfId="3" applyNumberFormat="1" applyFont="1" applyFill="1" applyAlignment="1">
      <alignment horizontal="center" vertical="center" wrapText="1"/>
    </xf>
    <xf numFmtId="49" fontId="5" fillId="2" borderId="0" xfId="3" applyNumberFormat="1" applyFont="1" applyFill="1" applyAlignment="1">
      <alignment horizontal="right" vertical="center" wrapText="1"/>
    </xf>
    <xf numFmtId="49" fontId="5" fillId="2" borderId="0" xfId="3" applyNumberFormat="1" applyFont="1" applyFill="1" applyAlignment="1">
      <alignment horizontal="justify" vertical="top" wrapText="1"/>
    </xf>
    <xf numFmtId="3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2" fillId="0" borderId="15" xfId="2" applyFont="1" applyBorder="1" applyAlignment="1">
      <alignment horizontal="right" vertical="top" wrapText="1"/>
    </xf>
    <xf numFmtId="165" fontId="9" fillId="0" borderId="15" xfId="4" applyNumberFormat="1" applyFont="1" applyBorder="1"/>
    <xf numFmtId="165" fontId="9" fillId="0" borderId="0" xfId="4" applyNumberFormat="1" applyFont="1"/>
    <xf numFmtId="165" fontId="8" fillId="0" borderId="0" xfId="4" applyNumberFormat="1" applyFont="1"/>
    <xf numFmtId="165" fontId="10" fillId="0" borderId="15" xfId="4" applyNumberFormat="1" applyFont="1" applyBorder="1"/>
    <xf numFmtId="0" fontId="9" fillId="0" borderId="0" xfId="2" applyFont="1"/>
    <xf numFmtId="0" fontId="8" fillId="0" borderId="0" xfId="2" applyFont="1"/>
    <xf numFmtId="0" fontId="8" fillId="0" borderId="15" xfId="2" applyFont="1" applyBorder="1"/>
    <xf numFmtId="0" fontId="2" fillId="3" borderId="15" xfId="2" applyFont="1" applyFill="1" applyBorder="1" applyAlignment="1">
      <alignment horizontal="justify" vertical="top" wrapText="1"/>
    </xf>
    <xf numFmtId="166" fontId="9" fillId="0" borderId="0" xfId="1" applyNumberFormat="1" applyFont="1"/>
    <xf numFmtId="0" fontId="2" fillId="4" borderId="15" xfId="2" applyFont="1" applyFill="1" applyBorder="1" applyAlignment="1">
      <alignment horizontal="justify" vertical="top" wrapText="1"/>
    </xf>
    <xf numFmtId="165" fontId="7" fillId="0" borderId="0" xfId="2" applyNumberFormat="1" applyFont="1"/>
    <xf numFmtId="0" fontId="2" fillId="5" borderId="15" xfId="2" applyFont="1" applyFill="1" applyBorder="1" applyAlignment="1">
      <alignment horizontal="justify" vertical="center" wrapText="1"/>
    </xf>
    <xf numFmtId="165" fontId="10" fillId="0" borderId="15" xfId="4" applyNumberFormat="1" applyFont="1" applyFill="1" applyBorder="1"/>
    <xf numFmtId="0" fontId="2" fillId="6" borderId="15" xfId="2" applyFont="1" applyFill="1" applyBorder="1" applyAlignment="1">
      <alignment horizontal="justify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" fillId="0" borderId="15" xfId="2" applyFont="1" applyBorder="1" applyAlignment="1">
      <alignment horizontal="right" vertical="top" wrapText="1"/>
    </xf>
    <xf numFmtId="165" fontId="1" fillId="0" borderId="15" xfId="4" applyNumberFormat="1" applyFont="1" applyFill="1" applyBorder="1"/>
    <xf numFmtId="0" fontId="1" fillId="0" borderId="15" xfId="2" applyFont="1" applyBorder="1"/>
    <xf numFmtId="0" fontId="7" fillId="0" borderId="0" xfId="2" applyFont="1"/>
    <xf numFmtId="166" fontId="9" fillId="0" borderId="0" xfId="2" applyNumberFormat="1" applyFont="1"/>
    <xf numFmtId="0" fontId="12" fillId="6" borderId="15" xfId="0" applyFont="1" applyFill="1" applyBorder="1" applyAlignment="1">
      <alignment horizontal="justify" vertical="center" wrapText="1"/>
    </xf>
    <xf numFmtId="0" fontId="11" fillId="0" borderId="15" xfId="0" applyFont="1" applyBorder="1" applyAlignment="1">
      <alignment horizontal="left" vertical="center" wrapText="1"/>
    </xf>
    <xf numFmtId="0" fontId="2" fillId="8" borderId="15" xfId="2" applyFont="1" applyFill="1" applyBorder="1" applyAlignment="1">
      <alignment horizontal="justify" vertical="center" wrapText="1"/>
    </xf>
    <xf numFmtId="166" fontId="7" fillId="0" borderId="0" xfId="1" applyNumberFormat="1" applyFont="1"/>
    <xf numFmtId="49" fontId="12" fillId="5" borderId="15" xfId="0" applyNumberFormat="1" applyFont="1" applyFill="1" applyBorder="1" applyAlignment="1">
      <alignment horizontal="justify" vertical="center" wrapText="1"/>
    </xf>
    <xf numFmtId="166" fontId="7" fillId="0" borderId="0" xfId="1" applyNumberFormat="1" applyFont="1" applyFill="1"/>
    <xf numFmtId="0" fontId="12" fillId="5" borderId="15" xfId="0" applyFont="1" applyFill="1" applyBorder="1" applyAlignment="1">
      <alignment horizontal="justify" vertical="center" wrapText="1"/>
    </xf>
    <xf numFmtId="0" fontId="13" fillId="0" borderId="0" xfId="2" applyFont="1"/>
    <xf numFmtId="165" fontId="8" fillId="0" borderId="0" xfId="4" applyNumberFormat="1" applyFont="1" applyAlignment="1">
      <alignment horizontal="justify" vertical="top" wrapText="1"/>
    </xf>
    <xf numFmtId="166" fontId="3" fillId="0" borderId="0" xfId="1" applyNumberFormat="1" applyFont="1"/>
    <xf numFmtId="43" fontId="3" fillId="0" borderId="0" xfId="1" applyFont="1"/>
    <xf numFmtId="165" fontId="3" fillId="0" borderId="0" xfId="2" applyNumberFormat="1"/>
    <xf numFmtId="43" fontId="3" fillId="0" borderId="0" xfId="2" applyNumberFormat="1"/>
    <xf numFmtId="166" fontId="3" fillId="0" borderId="0" xfId="2" applyNumberFormat="1"/>
    <xf numFmtId="166" fontId="8" fillId="0" borderId="0" xfId="1" applyNumberFormat="1" applyFont="1"/>
    <xf numFmtId="166" fontId="8" fillId="0" borderId="0" xfId="2" applyNumberFormat="1" applyFont="1"/>
    <xf numFmtId="44" fontId="8" fillId="0" borderId="0" xfId="5" applyFont="1"/>
    <xf numFmtId="8" fontId="0" fillId="0" borderId="0" xfId="0" applyNumberFormat="1"/>
    <xf numFmtId="44" fontId="3" fillId="0" borderId="0" xfId="5" applyFont="1"/>
    <xf numFmtId="0" fontId="15" fillId="10" borderId="21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8" fontId="14" fillId="0" borderId="0" xfId="0" applyNumberFormat="1" applyFont="1" applyAlignment="1">
      <alignment vertical="center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4" xfId="0" applyFont="1" applyBorder="1" applyAlignment="1">
      <alignment vertical="center"/>
    </xf>
    <xf numFmtId="8" fontId="14" fillId="0" borderId="19" xfId="0" applyNumberFormat="1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8" fontId="14" fillId="0" borderId="23" xfId="0" applyNumberFormat="1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8" fontId="14" fillId="0" borderId="23" xfId="0" applyNumberFormat="1" applyFont="1" applyBorder="1" applyAlignment="1">
      <alignment vertical="center" wrapText="1"/>
    </xf>
    <xf numFmtId="44" fontId="0" fillId="0" borderId="0" xfId="5" applyFont="1"/>
    <xf numFmtId="44" fontId="14" fillId="0" borderId="24" xfId="5" applyFont="1" applyBorder="1" applyAlignment="1">
      <alignment vertical="center" wrapText="1"/>
    </xf>
    <xf numFmtId="165" fontId="1" fillId="12" borderId="15" xfId="4" applyNumberFormat="1" applyFont="1" applyFill="1" applyBorder="1"/>
    <xf numFmtId="165" fontId="9" fillId="12" borderId="15" xfId="4" applyNumberFormat="1" applyFont="1" applyFill="1" applyBorder="1"/>
    <xf numFmtId="165" fontId="10" fillId="12" borderId="15" xfId="4" applyNumberFormat="1" applyFont="1" applyFill="1" applyBorder="1"/>
    <xf numFmtId="8" fontId="15" fillId="0" borderId="23" xfId="0" applyNumberFormat="1" applyFont="1" applyBorder="1" applyAlignment="1">
      <alignment vertical="center" wrapText="1"/>
    </xf>
    <xf numFmtId="165" fontId="8" fillId="0" borderId="0" xfId="2" applyNumberFormat="1" applyFont="1"/>
    <xf numFmtId="165" fontId="9" fillId="13" borderId="15" xfId="4" applyNumberFormat="1" applyFont="1" applyFill="1" applyBorder="1"/>
    <xf numFmtId="165" fontId="9" fillId="8" borderId="15" xfId="4" applyNumberFormat="1" applyFont="1" applyFill="1" applyBorder="1"/>
    <xf numFmtId="165" fontId="9" fillId="3" borderId="15" xfId="4" applyNumberFormat="1" applyFont="1" applyFill="1" applyBorder="1"/>
    <xf numFmtId="165" fontId="8" fillId="3" borderId="0" xfId="2" applyNumberFormat="1" applyFont="1" applyFill="1"/>
    <xf numFmtId="44" fontId="6" fillId="0" borderId="0" xfId="5" applyFont="1"/>
    <xf numFmtId="44" fontId="14" fillId="0" borderId="16" xfId="5" applyFont="1" applyBorder="1" applyAlignment="1">
      <alignment vertical="center" wrapText="1"/>
    </xf>
    <xf numFmtId="44" fontId="14" fillId="0" borderId="0" xfId="5" applyFont="1"/>
    <xf numFmtId="0" fontId="8" fillId="6" borderId="15" xfId="2" applyFont="1" applyFill="1" applyBorder="1"/>
    <xf numFmtId="0" fontId="2" fillId="6" borderId="15" xfId="2" applyFont="1" applyFill="1" applyBorder="1" applyAlignment="1">
      <alignment horizontal="right" vertical="top" wrapText="1"/>
    </xf>
    <xf numFmtId="165" fontId="10" fillId="6" borderId="15" xfId="4" applyNumberFormat="1" applyFont="1" applyFill="1" applyBorder="1"/>
    <xf numFmtId="165" fontId="9" fillId="6" borderId="15" xfId="4" applyNumberFormat="1" applyFont="1" applyFill="1" applyBorder="1"/>
    <xf numFmtId="165" fontId="7" fillId="6" borderId="0" xfId="2" applyNumberFormat="1" applyFont="1" applyFill="1"/>
    <xf numFmtId="0" fontId="3" fillId="6" borderId="0" xfId="2" applyFill="1"/>
    <xf numFmtId="0" fontId="8" fillId="6" borderId="0" xfId="2" applyFont="1" applyFill="1"/>
    <xf numFmtId="44" fontId="8" fillId="6" borderId="0" xfId="5" applyFont="1" applyFill="1"/>
    <xf numFmtId="0" fontId="7" fillId="6" borderId="0" xfId="2" applyFont="1" applyFill="1"/>
    <xf numFmtId="44" fontId="18" fillId="0" borderId="0" xfId="5" applyFont="1"/>
    <xf numFmtId="44" fontId="15" fillId="0" borderId="0" xfId="5" applyFont="1"/>
    <xf numFmtId="44" fontId="3" fillId="6" borderId="0" xfId="5" applyFont="1" applyFill="1"/>
    <xf numFmtId="0" fontId="5" fillId="2" borderId="5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49" fontId="5" fillId="2" borderId="5" xfId="3" applyNumberFormat="1" applyFont="1" applyFill="1" applyBorder="1" applyAlignment="1">
      <alignment horizontal="center" vertical="center" wrapText="1"/>
    </xf>
    <xf numFmtId="49" fontId="5" fillId="2" borderId="14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5" fillId="2" borderId="3" xfId="3" applyNumberFormat="1" applyFont="1" applyFill="1" applyBorder="1" applyAlignment="1">
      <alignment horizontal="center" vertical="center" wrapText="1"/>
    </xf>
    <xf numFmtId="49" fontId="5" fillId="2" borderId="4" xfId="3" applyNumberFormat="1" applyFont="1" applyFill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center" vertical="center" wrapText="1"/>
    </xf>
    <xf numFmtId="3" fontId="5" fillId="2" borderId="6" xfId="3" applyNumberFormat="1" applyFont="1" applyFill="1" applyBorder="1" applyAlignment="1">
      <alignment horizontal="center" vertical="center" wrapText="1"/>
    </xf>
    <xf numFmtId="3" fontId="5" fillId="2" borderId="7" xfId="3" applyNumberFormat="1" applyFont="1" applyFill="1" applyBorder="1" applyAlignment="1">
      <alignment horizontal="center" vertical="center" wrapText="1"/>
    </xf>
    <xf numFmtId="3" fontId="5" fillId="2" borderId="8" xfId="3" applyNumberFormat="1" applyFont="1" applyFill="1" applyBorder="1" applyAlignment="1">
      <alignment horizontal="center" vertical="center" wrapText="1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11" xfId="3" applyNumberFormat="1" applyFont="1" applyFill="1" applyBorder="1" applyAlignment="1">
      <alignment horizontal="center" vertical="center" wrapText="1"/>
    </xf>
    <xf numFmtId="3" fontId="5" fillId="2" borderId="12" xfId="3" applyNumberFormat="1" applyFont="1" applyFill="1" applyBorder="1" applyAlignment="1">
      <alignment horizontal="center" vertical="center" wrapText="1"/>
    </xf>
    <xf numFmtId="3" fontId="5" fillId="2" borderId="13" xfId="3" applyNumberFormat="1" applyFont="1" applyFill="1" applyBorder="1" applyAlignment="1">
      <alignment horizontal="center" vertical="center" wrapText="1"/>
    </xf>
    <xf numFmtId="8" fontId="15" fillId="0" borderId="41" xfId="0" applyNumberFormat="1" applyFont="1" applyBorder="1" applyAlignment="1">
      <alignment horizontal="center" vertical="center" wrapText="1"/>
    </xf>
    <xf numFmtId="8" fontId="15" fillId="0" borderId="29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8" fontId="15" fillId="0" borderId="1" xfId="0" applyNumberFormat="1" applyFont="1" applyBorder="1" applyAlignment="1">
      <alignment horizontal="center" vertical="center"/>
    </xf>
    <xf numFmtId="8" fontId="15" fillId="0" borderId="2" xfId="0" applyNumberFormat="1" applyFont="1" applyBorder="1" applyAlignment="1">
      <alignment horizontal="center" vertical="center"/>
    </xf>
    <xf numFmtId="8" fontId="15" fillId="0" borderId="3" xfId="0" applyNumberFormat="1" applyFont="1" applyBorder="1" applyAlignment="1">
      <alignment horizontal="center" vertical="center"/>
    </xf>
    <xf numFmtId="8" fontId="15" fillId="0" borderId="42" xfId="0" applyNumberFormat="1" applyFont="1" applyBorder="1" applyAlignment="1">
      <alignment horizontal="center" vertical="center"/>
    </xf>
    <xf numFmtId="8" fontId="15" fillId="0" borderId="31" xfId="0" applyNumberFormat="1" applyFont="1" applyBorder="1" applyAlignment="1">
      <alignment horizontal="center" vertical="center"/>
    </xf>
    <xf numFmtId="8" fontId="15" fillId="0" borderId="24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8" fontId="14" fillId="0" borderId="41" xfId="0" applyNumberFormat="1" applyFont="1" applyBorder="1" applyAlignment="1">
      <alignment vertical="center" wrapText="1"/>
    </xf>
    <xf numFmtId="8" fontId="14" fillId="0" borderId="23" xfId="0" applyNumberFormat="1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6" fontId="15" fillId="0" borderId="21" xfId="0" applyNumberFormat="1" applyFont="1" applyBorder="1" applyAlignment="1">
      <alignment vertical="center" wrapText="1"/>
    </xf>
    <xf numFmtId="6" fontId="15" fillId="0" borderId="22" xfId="0" applyNumberFormat="1" applyFont="1" applyBorder="1" applyAlignment="1">
      <alignment vertical="center" wrapText="1"/>
    </xf>
    <xf numFmtId="8" fontId="14" fillId="0" borderId="37" xfId="0" applyNumberFormat="1" applyFont="1" applyBorder="1" applyAlignment="1">
      <alignment vertical="center" wrapText="1"/>
    </xf>
    <xf numFmtId="8" fontId="14" fillId="0" borderId="38" xfId="0" applyNumberFormat="1" applyFont="1" applyBorder="1" applyAlignment="1">
      <alignment vertical="center" wrapText="1"/>
    </xf>
    <xf numFmtId="8" fontId="14" fillId="0" borderId="39" xfId="0" applyNumberFormat="1" applyFont="1" applyBorder="1" applyAlignment="1">
      <alignment vertical="center" wrapText="1"/>
    </xf>
    <xf numFmtId="8" fontId="14" fillId="0" borderId="40" xfId="0" applyNumberFormat="1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6" fontId="14" fillId="0" borderId="32" xfId="0" applyNumberFormat="1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8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11" borderId="17" xfId="0" applyFont="1" applyFill="1" applyBorder="1" applyAlignment="1">
      <alignment vertical="center" wrapText="1"/>
    </xf>
    <xf numFmtId="0" fontId="15" fillId="11" borderId="25" xfId="0" applyFont="1" applyFill="1" applyBorder="1" applyAlignment="1">
      <alignment vertical="center" wrapText="1"/>
    </xf>
    <xf numFmtId="0" fontId="15" fillId="11" borderId="18" xfId="0" applyFont="1" applyFill="1" applyBorder="1" applyAlignment="1">
      <alignment vertical="center" wrapText="1"/>
    </xf>
    <xf numFmtId="8" fontId="14" fillId="11" borderId="17" xfId="0" applyNumberFormat="1" applyFont="1" applyFill="1" applyBorder="1" applyAlignment="1">
      <alignment vertical="center" wrapText="1"/>
    </xf>
    <xf numFmtId="8" fontId="14" fillId="11" borderId="25" xfId="0" applyNumberFormat="1" applyFont="1" applyFill="1" applyBorder="1" applyAlignment="1">
      <alignment vertical="center" wrapText="1"/>
    </xf>
    <xf numFmtId="8" fontId="14" fillId="11" borderId="18" xfId="0" applyNumberFormat="1" applyFont="1" applyFill="1" applyBorder="1" applyAlignment="1">
      <alignment vertical="center" wrapText="1"/>
    </xf>
    <xf numFmtId="8" fontId="14" fillId="11" borderId="32" xfId="0" applyNumberFormat="1" applyFont="1" applyFill="1" applyBorder="1" applyAlignment="1">
      <alignment vertical="center" wrapText="1"/>
    </xf>
    <xf numFmtId="8" fontId="14" fillId="11" borderId="33" xfId="0" applyNumberFormat="1" applyFont="1" applyFill="1" applyBorder="1" applyAlignment="1">
      <alignment vertical="center" wrapText="1"/>
    </xf>
    <xf numFmtId="8" fontId="14" fillId="11" borderId="36" xfId="0" applyNumberFormat="1" applyFont="1" applyFill="1" applyBorder="1" applyAlignment="1">
      <alignment vertical="center" wrapText="1"/>
    </xf>
    <xf numFmtId="8" fontId="14" fillId="11" borderId="28" xfId="0" applyNumberFormat="1" applyFont="1" applyFill="1" applyBorder="1" applyAlignment="1">
      <alignment vertical="center" wrapText="1"/>
    </xf>
    <xf numFmtId="8" fontId="14" fillId="11" borderId="34" xfId="0" applyNumberFormat="1" applyFont="1" applyFill="1" applyBorder="1" applyAlignment="1">
      <alignment vertical="center" wrapText="1"/>
    </xf>
    <xf numFmtId="8" fontId="14" fillId="11" borderId="35" xfId="0" applyNumberFormat="1" applyFont="1" applyFill="1" applyBorder="1" applyAlignment="1">
      <alignment vertical="center" wrapText="1"/>
    </xf>
    <xf numFmtId="8" fontId="14" fillId="0" borderId="21" xfId="0" applyNumberFormat="1" applyFont="1" applyBorder="1" applyAlignment="1">
      <alignment vertical="center"/>
    </xf>
    <xf numFmtId="8" fontId="14" fillId="0" borderId="27" xfId="0" applyNumberFormat="1" applyFont="1" applyBorder="1" applyAlignment="1">
      <alignment vertical="center"/>
    </xf>
    <xf numFmtId="8" fontId="14" fillId="0" borderId="22" xfId="0" applyNumberFormat="1" applyFont="1" applyBorder="1" applyAlignment="1">
      <alignment vertical="center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vertical="center"/>
    </xf>
    <xf numFmtId="0" fontId="15" fillId="10" borderId="22" xfId="0" applyFont="1" applyFill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10" borderId="21" xfId="0" applyFont="1" applyFill="1" applyBorder="1" applyAlignment="1">
      <alignment vertical="center" wrapText="1"/>
    </xf>
    <xf numFmtId="0" fontId="15" fillId="10" borderId="22" xfId="0" applyFont="1" applyFill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8" fontId="14" fillId="0" borderId="21" xfId="0" applyNumberFormat="1" applyFont="1" applyBorder="1" applyAlignment="1">
      <alignment horizontal="center" vertical="center" wrapText="1"/>
    </xf>
    <xf numFmtId="8" fontId="14" fillId="0" borderId="22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8" fontId="15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8" fontId="15" fillId="0" borderId="42" xfId="0" applyNumberFormat="1" applyFont="1" applyBorder="1" applyAlignment="1">
      <alignment vertical="center" wrapText="1"/>
    </xf>
    <xf numFmtId="8" fontId="15" fillId="0" borderId="24" xfId="0" applyNumberFormat="1" applyFont="1" applyBorder="1" applyAlignment="1">
      <alignment vertic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020ffe585505a16/Escritorio/DOCUMENTOS%20TRABAJO%20ZIPAQUIRA%2018-12-2020/PLAN%20DE%20INVERSION%20ZIPAQUIR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 POR SECRETARIAS"/>
      <sheetName val="POAI 2021"/>
    </sheetNames>
    <sheetDataSet>
      <sheetData sheetId="0" refreshError="1">
        <row r="2">
          <cell r="C2">
            <v>15446780402.149099</v>
          </cell>
          <cell r="D2">
            <v>1034534588.2744</v>
          </cell>
          <cell r="E2">
            <v>1620100000</v>
          </cell>
          <cell r="F2">
            <v>608600000</v>
          </cell>
          <cell r="G2">
            <v>920550000</v>
          </cell>
          <cell r="H2">
            <v>2171250000</v>
          </cell>
          <cell r="I2">
            <v>200000000</v>
          </cell>
          <cell r="J2">
            <v>200600000</v>
          </cell>
          <cell r="K2">
            <v>616123350</v>
          </cell>
          <cell r="L2">
            <v>200000000</v>
          </cell>
          <cell r="M2">
            <v>64000000</v>
          </cell>
          <cell r="N2">
            <v>280000000</v>
          </cell>
          <cell r="O2">
            <v>593100000</v>
          </cell>
          <cell r="P2">
            <v>436900000</v>
          </cell>
          <cell r="Q2">
            <v>1521224191.9355001</v>
          </cell>
          <cell r="R2">
            <v>533482230.57662249</v>
          </cell>
          <cell r="S2">
            <v>353600000</v>
          </cell>
          <cell r="T2">
            <v>412250000</v>
          </cell>
          <cell r="U2">
            <v>601120000</v>
          </cell>
          <cell r="V2">
            <v>1009550000</v>
          </cell>
          <cell r="W2">
            <v>353000000</v>
          </cell>
          <cell r="X2">
            <v>13729984360.786522</v>
          </cell>
        </row>
        <row r="57">
          <cell r="C57">
            <v>6440287.0769999996</v>
          </cell>
        </row>
        <row r="69">
          <cell r="X69">
            <v>1716796041.362591</v>
          </cell>
        </row>
        <row r="71">
          <cell r="G71">
            <v>629120717.30148005</v>
          </cell>
        </row>
        <row r="72">
          <cell r="O72">
            <v>500000000</v>
          </cell>
        </row>
        <row r="73">
          <cell r="T73">
            <v>30000000</v>
          </cell>
        </row>
        <row r="74">
          <cell r="W74">
            <v>317675324.06111097</v>
          </cell>
        </row>
        <row r="75">
          <cell r="V75">
            <v>200000000</v>
          </cell>
        </row>
        <row r="76">
          <cell r="D76">
            <v>40000000</v>
          </cell>
        </row>
        <row r="78">
          <cell r="F78">
            <v>2592702415.7810001</v>
          </cell>
          <cell r="G78">
            <v>2373048778.3014803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196"/>
  <sheetViews>
    <sheetView tabSelected="1" topLeftCell="A4" zoomScale="87" zoomScaleNormal="87" workbookViewId="0">
      <pane xSplit="3" ySplit="6" topLeftCell="M116" activePane="bottomRight" state="frozen"/>
      <selection activeCell="A4" sqref="A4"/>
      <selection pane="topRight" activeCell="D4" sqref="D4"/>
      <selection pane="bottomLeft" activeCell="A10" sqref="A10"/>
      <selection pane="bottomRight" activeCell="AK121" sqref="AK121"/>
    </sheetView>
  </sheetViews>
  <sheetFormatPr baseColWidth="10" defaultRowHeight="12.75" x14ac:dyDescent="0.2"/>
  <cols>
    <col min="1" max="1" width="19.5703125" style="1" customWidth="1"/>
    <col min="2" max="2" width="15.5703125" style="1" customWidth="1"/>
    <col min="3" max="3" width="49" style="2" customWidth="1"/>
    <col min="4" max="4" width="17.42578125" style="2" customWidth="1"/>
    <col min="5" max="7" width="16.7109375" style="1" hidden="1" customWidth="1"/>
    <col min="8" max="8" width="19.42578125" style="1" hidden="1" customWidth="1"/>
    <col min="9" max="9" width="17.140625" style="1" hidden="1" customWidth="1"/>
    <col min="10" max="10" width="15.42578125" style="1" hidden="1" customWidth="1"/>
    <col min="11" max="12" width="14.42578125" style="1" customWidth="1"/>
    <col min="13" max="13" width="15.85546875" style="1" customWidth="1"/>
    <col min="14" max="14" width="17.140625" style="1" customWidth="1"/>
    <col min="15" max="15" width="17.5703125" style="1" customWidth="1"/>
    <col min="16" max="16" width="18.140625" style="1" hidden="1" customWidth="1"/>
    <col min="17" max="17" width="17.7109375" style="1" customWidth="1"/>
    <col min="18" max="19" width="15.85546875" style="1" hidden="1" customWidth="1"/>
    <col min="20" max="20" width="15.7109375" style="1" hidden="1" customWidth="1"/>
    <col min="21" max="21" width="16.42578125" style="1" hidden="1" customWidth="1"/>
    <col min="22" max="22" width="16" style="1" hidden="1" customWidth="1"/>
    <col min="23" max="23" width="17.28515625" style="1" hidden="1" customWidth="1"/>
    <col min="24" max="24" width="16.7109375" style="1" hidden="1" customWidth="1"/>
    <col min="25" max="25" width="16.5703125" style="1" hidden="1" customWidth="1"/>
    <col min="26" max="27" width="17.42578125" style="1" hidden="1" customWidth="1"/>
    <col min="28" max="28" width="17" style="1" hidden="1" customWidth="1"/>
    <col min="29" max="31" width="15.7109375" style="1" hidden="1" customWidth="1"/>
    <col min="32" max="32" width="14.42578125" style="1" hidden="1" customWidth="1"/>
    <col min="33" max="33" width="16" style="1" hidden="1" customWidth="1"/>
    <col min="34" max="34" width="17" style="1" customWidth="1"/>
    <col min="35" max="35" width="14.42578125" style="1" hidden="1" customWidth="1"/>
    <col min="36" max="36" width="16.140625" style="1" customWidth="1"/>
    <col min="37" max="37" width="24" style="1" customWidth="1"/>
    <col min="38" max="38" width="17.28515625" style="1" hidden="1" customWidth="1"/>
    <col min="39" max="39" width="11.42578125" style="1" hidden="1" customWidth="1"/>
    <col min="40" max="40" width="16.85546875" style="1" customWidth="1"/>
    <col min="41" max="42" width="20.5703125" style="50" bestFit="1" customWidth="1"/>
    <col min="43" max="16384" width="11.42578125" style="1"/>
  </cols>
  <sheetData>
    <row r="3" spans="1:52" ht="13.5" thickBot="1" x14ac:dyDescent="0.25"/>
    <row r="4" spans="1:52" s="3" customFormat="1" ht="27" customHeight="1" x14ac:dyDescent="0.2">
      <c r="A4" s="102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  <c r="AO4" s="82"/>
      <c r="AP4" s="82"/>
    </row>
    <row r="5" spans="1:52" s="3" customFormat="1" ht="12.75" customHeight="1" x14ac:dyDescent="0.2">
      <c r="A5" s="105" t="s">
        <v>1</v>
      </c>
      <c r="B5" s="100" t="s">
        <v>2</v>
      </c>
      <c r="C5" s="100" t="s">
        <v>3</v>
      </c>
      <c r="D5" s="100" t="s">
        <v>4</v>
      </c>
      <c r="E5" s="107" t="s">
        <v>5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O5" s="82"/>
      <c r="AP5" s="82"/>
    </row>
    <row r="6" spans="1:52" s="3" customFormat="1" ht="35.25" customHeight="1" x14ac:dyDescent="0.2">
      <c r="A6" s="105"/>
      <c r="B6" s="106"/>
      <c r="C6" s="106"/>
      <c r="D6" s="106"/>
      <c r="E6" s="107" t="s">
        <v>6</v>
      </c>
      <c r="F6" s="108"/>
      <c r="G6" s="108"/>
      <c r="H6" s="108"/>
      <c r="I6" s="108"/>
      <c r="J6" s="108"/>
      <c r="K6" s="108"/>
      <c r="L6" s="108"/>
      <c r="M6" s="109"/>
      <c r="N6" s="110" t="s">
        <v>7</v>
      </c>
      <c r="O6" s="111"/>
      <c r="P6" s="97" t="s">
        <v>8</v>
      </c>
      <c r="Q6" s="97" t="s">
        <v>9</v>
      </c>
      <c r="R6" s="97" t="s">
        <v>10</v>
      </c>
      <c r="S6" s="97" t="s">
        <v>11</v>
      </c>
      <c r="T6" s="97" t="s">
        <v>12</v>
      </c>
      <c r="U6" s="97" t="s">
        <v>13</v>
      </c>
      <c r="V6" s="97" t="s">
        <v>14</v>
      </c>
      <c r="W6" s="97" t="s">
        <v>15</v>
      </c>
      <c r="X6" s="97" t="s">
        <v>16</v>
      </c>
      <c r="Y6" s="97" t="s">
        <v>17</v>
      </c>
      <c r="Z6" s="97" t="s">
        <v>18</v>
      </c>
      <c r="AA6" s="97" t="s">
        <v>19</v>
      </c>
      <c r="AB6" s="97" t="s">
        <v>20</v>
      </c>
      <c r="AC6" s="97" t="s">
        <v>21</v>
      </c>
      <c r="AD6" s="97" t="s">
        <v>22</v>
      </c>
      <c r="AE6" s="97" t="s">
        <v>23</v>
      </c>
      <c r="AF6" s="97" t="s">
        <v>24</v>
      </c>
      <c r="AG6" s="97" t="s">
        <v>25</v>
      </c>
      <c r="AH6" s="97" t="s">
        <v>26</v>
      </c>
      <c r="AI6" s="97" t="s">
        <v>27</v>
      </c>
      <c r="AJ6" s="97" t="s">
        <v>28</v>
      </c>
      <c r="AK6" s="4" t="s">
        <v>29</v>
      </c>
      <c r="AO6" s="82"/>
      <c r="AP6" s="82"/>
    </row>
    <row r="7" spans="1:52" s="3" customFormat="1" ht="13.5" customHeight="1" x14ac:dyDescent="0.2">
      <c r="A7" s="105"/>
      <c r="B7" s="106"/>
      <c r="C7" s="106"/>
      <c r="D7" s="106"/>
      <c r="E7" s="107" t="s">
        <v>30</v>
      </c>
      <c r="F7" s="108"/>
      <c r="G7" s="108"/>
      <c r="H7" s="109"/>
      <c r="I7" s="100" t="s">
        <v>31</v>
      </c>
      <c r="J7" s="100" t="s">
        <v>32</v>
      </c>
      <c r="K7" s="100" t="s">
        <v>33</v>
      </c>
      <c r="L7" s="100" t="s">
        <v>34</v>
      </c>
      <c r="M7" s="100" t="s">
        <v>35</v>
      </c>
      <c r="N7" s="112"/>
      <c r="O7" s="113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4" t="s">
        <v>36</v>
      </c>
      <c r="AO7" s="82"/>
      <c r="AP7" s="82"/>
    </row>
    <row r="8" spans="1:52" s="3" customFormat="1" ht="39.75" customHeight="1" x14ac:dyDescent="0.2">
      <c r="A8" s="105"/>
      <c r="B8" s="101"/>
      <c r="C8" s="101"/>
      <c r="D8" s="101"/>
      <c r="E8" s="5" t="s">
        <v>37</v>
      </c>
      <c r="F8" s="5" t="s">
        <v>38</v>
      </c>
      <c r="G8" s="5" t="s">
        <v>39</v>
      </c>
      <c r="H8" s="5" t="s">
        <v>40</v>
      </c>
      <c r="I8" s="101"/>
      <c r="J8" s="101"/>
      <c r="K8" s="101"/>
      <c r="L8" s="101"/>
      <c r="M8" s="101"/>
      <c r="N8" s="5" t="s">
        <v>41</v>
      </c>
      <c r="O8" s="5" t="s">
        <v>42</v>
      </c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4"/>
      <c r="AO8" s="82"/>
      <c r="AP8" s="82"/>
    </row>
    <row r="9" spans="1:52" s="3" customFormat="1" x14ac:dyDescent="0.2">
      <c r="A9" s="6"/>
      <c r="B9" s="7"/>
      <c r="C9" s="8"/>
      <c r="D9" s="8"/>
      <c r="E9" s="9"/>
      <c r="F9" s="9"/>
      <c r="G9" s="9"/>
      <c r="H9" s="9"/>
      <c r="I9" s="6"/>
      <c r="J9" s="6"/>
      <c r="K9" s="6"/>
      <c r="L9" s="6"/>
      <c r="M9" s="6"/>
      <c r="N9" s="9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Y9" s="94" t="s">
        <v>192</v>
      </c>
      <c r="AZ9" s="82"/>
    </row>
    <row r="10" spans="1:52" s="17" customFormat="1" ht="15" x14ac:dyDescent="0.2">
      <c r="A10" s="18"/>
      <c r="B10" s="18">
        <v>3</v>
      </c>
      <c r="C10" s="19" t="s">
        <v>45</v>
      </c>
      <c r="D10" s="11">
        <v>33</v>
      </c>
      <c r="E10" s="12">
        <f t="shared" ref="E10:AJ10" si="0">E11+E60</f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319221045</v>
      </c>
      <c r="M10" s="12">
        <f t="shared" si="0"/>
        <v>172249999</v>
      </c>
      <c r="N10" s="12">
        <f t="shared" si="0"/>
        <v>608600000</v>
      </c>
      <c r="O10" s="12">
        <f t="shared" si="0"/>
        <v>0</v>
      </c>
      <c r="P10" s="12">
        <f t="shared" si="0"/>
        <v>0</v>
      </c>
      <c r="Q10" s="74">
        <f>Q11+Q60+123273886</f>
        <v>986191084.70000005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12">
        <f t="shared" si="0"/>
        <v>0</v>
      </c>
      <c r="AB10" s="12">
        <f t="shared" si="0"/>
        <v>0</v>
      </c>
      <c r="AC10" s="12">
        <f t="shared" si="0"/>
        <v>0</v>
      </c>
      <c r="AD10" s="12">
        <f t="shared" si="0"/>
        <v>0</v>
      </c>
      <c r="AE10" s="12">
        <f t="shared" si="0"/>
        <v>0</v>
      </c>
      <c r="AF10" s="12">
        <f t="shared" si="0"/>
        <v>0</v>
      </c>
      <c r="AG10" s="12">
        <f t="shared" si="0"/>
        <v>0</v>
      </c>
      <c r="AH10" s="12">
        <f t="shared" si="0"/>
        <v>500000000</v>
      </c>
      <c r="AI10" s="12">
        <f t="shared" si="0"/>
        <v>0</v>
      </c>
      <c r="AJ10" s="12">
        <f t="shared" si="0"/>
        <v>6440287.0769999996</v>
      </c>
      <c r="AK10" s="74">
        <f>SUM(E10:AJ10)</f>
        <v>2592702415.777</v>
      </c>
      <c r="AL10" s="31">
        <f>'[1]RECURSOS POR SECRETARIAS'!F78+AL60</f>
        <v>2839250186.9570003</v>
      </c>
      <c r="AX10" s="77">
        <f>+AK11+AK60+AK67</f>
        <v>2592702415.777</v>
      </c>
      <c r="AY10" s="48">
        <f>+AK10+AK71</f>
        <v>4965751193.7770004</v>
      </c>
      <c r="AZ10" s="48"/>
    </row>
    <row r="11" spans="1:52" s="17" customFormat="1" ht="15" x14ac:dyDescent="0.2">
      <c r="A11" s="18"/>
      <c r="B11" s="18">
        <v>4</v>
      </c>
      <c r="C11" s="21" t="s">
        <v>46</v>
      </c>
      <c r="D11" s="11">
        <v>3301</v>
      </c>
      <c r="E11" s="15">
        <f>E12+E31+E34+E43+E51</f>
        <v>0</v>
      </c>
      <c r="F11" s="15">
        <f t="shared" ref="F11:AJ11" si="1">F12+F31+F34+F43+F51</f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319221045</v>
      </c>
      <c r="M11" s="15">
        <f t="shared" si="1"/>
        <v>166351159</v>
      </c>
      <c r="N11" s="15">
        <f t="shared" si="1"/>
        <v>608600000</v>
      </c>
      <c r="O11" s="15">
        <f t="shared" si="1"/>
        <v>0</v>
      </c>
      <c r="P11" s="15">
        <f t="shared" si="1"/>
        <v>0</v>
      </c>
      <c r="Q11" s="15">
        <f t="shared" si="1"/>
        <v>862917198.70000005</v>
      </c>
      <c r="R11" s="15">
        <f t="shared" si="1"/>
        <v>0</v>
      </c>
      <c r="S11" s="15">
        <f t="shared" si="1"/>
        <v>0</v>
      </c>
      <c r="T11" s="15">
        <f t="shared" si="1"/>
        <v>0</v>
      </c>
      <c r="U11" s="15">
        <f t="shared" si="1"/>
        <v>0</v>
      </c>
      <c r="V11" s="15">
        <f t="shared" si="1"/>
        <v>0</v>
      </c>
      <c r="W11" s="15">
        <f t="shared" si="1"/>
        <v>0</v>
      </c>
      <c r="X11" s="15">
        <f t="shared" si="1"/>
        <v>0</v>
      </c>
      <c r="Y11" s="15">
        <f t="shared" si="1"/>
        <v>0</v>
      </c>
      <c r="Z11" s="15">
        <f t="shared" si="1"/>
        <v>0</v>
      </c>
      <c r="AA11" s="15">
        <f t="shared" si="1"/>
        <v>0</v>
      </c>
      <c r="AB11" s="15">
        <f t="shared" si="1"/>
        <v>0</v>
      </c>
      <c r="AC11" s="15">
        <f t="shared" si="1"/>
        <v>0</v>
      </c>
      <c r="AD11" s="15">
        <f t="shared" si="1"/>
        <v>0</v>
      </c>
      <c r="AE11" s="15">
        <f t="shared" si="1"/>
        <v>0</v>
      </c>
      <c r="AF11" s="15">
        <f t="shared" si="1"/>
        <v>0</v>
      </c>
      <c r="AG11" s="15">
        <f t="shared" si="1"/>
        <v>0</v>
      </c>
      <c r="AH11" s="15">
        <f t="shared" si="1"/>
        <v>0</v>
      </c>
      <c r="AI11" s="15">
        <f t="shared" si="1"/>
        <v>0</v>
      </c>
      <c r="AJ11" s="15">
        <f t="shared" si="1"/>
        <v>6440287.0769999996</v>
      </c>
      <c r="AK11" s="12">
        <f t="shared" ref="AK11:AK69" si="2">SUM(E11:AJ11)</f>
        <v>1963529689.777</v>
      </c>
      <c r="AL11" s="22">
        <f>AL10-AK10</f>
        <v>246547771.18000031</v>
      </c>
      <c r="AM11" s="1"/>
      <c r="AY11" s="48"/>
      <c r="AZ11" s="48"/>
    </row>
    <row r="12" spans="1:52" s="17" customFormat="1" ht="30" x14ac:dyDescent="0.2">
      <c r="A12" s="18"/>
      <c r="B12" s="18">
        <v>5</v>
      </c>
      <c r="C12" s="23" t="s">
        <v>47</v>
      </c>
      <c r="D12" s="11"/>
      <c r="E12" s="24">
        <f>E13+E15+E17+E19+E21+E23+E25+E27+E29</f>
        <v>0</v>
      </c>
      <c r="F12" s="24">
        <f t="shared" ref="F12:AJ12" si="3">F13+F15+F17+F19+F21+F23+F25+F27+F29</f>
        <v>0</v>
      </c>
      <c r="G12" s="24">
        <f t="shared" si="3"/>
        <v>0</v>
      </c>
      <c r="H12" s="24">
        <f t="shared" si="3"/>
        <v>0</v>
      </c>
      <c r="I12" s="24">
        <f t="shared" si="3"/>
        <v>0</v>
      </c>
      <c r="J12" s="24">
        <f t="shared" si="3"/>
        <v>0</v>
      </c>
      <c r="K12" s="24">
        <f t="shared" si="3"/>
        <v>0</v>
      </c>
      <c r="L12" s="24">
        <f t="shared" si="3"/>
        <v>319221045</v>
      </c>
      <c r="M12" s="24">
        <f t="shared" si="3"/>
        <v>79882851</v>
      </c>
      <c r="N12" s="24">
        <f t="shared" si="3"/>
        <v>45337140</v>
      </c>
      <c r="O12" s="24">
        <f t="shared" si="3"/>
        <v>0</v>
      </c>
      <c r="P12" s="24">
        <f t="shared" si="3"/>
        <v>0</v>
      </c>
      <c r="Q12" s="24">
        <f t="shared" si="3"/>
        <v>616469427.70000005</v>
      </c>
      <c r="R12" s="24">
        <f t="shared" si="3"/>
        <v>0</v>
      </c>
      <c r="S12" s="24">
        <f t="shared" si="3"/>
        <v>0</v>
      </c>
      <c r="T12" s="24">
        <f t="shared" si="3"/>
        <v>0</v>
      </c>
      <c r="U12" s="24">
        <f t="shared" si="3"/>
        <v>0</v>
      </c>
      <c r="V12" s="24">
        <f t="shared" si="3"/>
        <v>0</v>
      </c>
      <c r="W12" s="24">
        <f t="shared" si="3"/>
        <v>0</v>
      </c>
      <c r="X12" s="24">
        <f t="shared" si="3"/>
        <v>0</v>
      </c>
      <c r="Y12" s="24">
        <f t="shared" si="3"/>
        <v>0</v>
      </c>
      <c r="Z12" s="24">
        <f t="shared" si="3"/>
        <v>0</v>
      </c>
      <c r="AA12" s="24">
        <f t="shared" si="3"/>
        <v>0</v>
      </c>
      <c r="AB12" s="24">
        <f t="shared" si="3"/>
        <v>0</v>
      </c>
      <c r="AC12" s="24">
        <f t="shared" si="3"/>
        <v>0</v>
      </c>
      <c r="AD12" s="24">
        <f t="shared" si="3"/>
        <v>0</v>
      </c>
      <c r="AE12" s="24">
        <f t="shared" si="3"/>
        <v>0</v>
      </c>
      <c r="AF12" s="24">
        <f t="shared" si="3"/>
        <v>0</v>
      </c>
      <c r="AG12" s="24">
        <f t="shared" si="3"/>
        <v>0</v>
      </c>
      <c r="AH12" s="24">
        <f t="shared" si="3"/>
        <v>0</v>
      </c>
      <c r="AI12" s="24">
        <f t="shared" si="3"/>
        <v>0</v>
      </c>
      <c r="AJ12" s="24">
        <f t="shared" si="3"/>
        <v>6440287.0769999996</v>
      </c>
      <c r="AK12" s="12">
        <f t="shared" si="2"/>
        <v>1067350750.7770001</v>
      </c>
      <c r="AL12" s="22"/>
      <c r="AM12" s="1"/>
      <c r="AY12" s="95" t="s">
        <v>194</v>
      </c>
      <c r="AZ12" s="48">
        <v>950829050</v>
      </c>
    </row>
    <row r="13" spans="1:52" s="91" customFormat="1" ht="15" x14ac:dyDescent="0.2">
      <c r="A13" s="85"/>
      <c r="B13" s="85">
        <v>6</v>
      </c>
      <c r="C13" s="25" t="s">
        <v>48</v>
      </c>
      <c r="D13" s="86">
        <v>3301087</v>
      </c>
      <c r="E13" s="87">
        <f>E14</f>
        <v>0</v>
      </c>
      <c r="F13" s="87">
        <f t="shared" ref="F13:AI13" si="4">F14</f>
        <v>0</v>
      </c>
      <c r="G13" s="87">
        <f t="shared" si="4"/>
        <v>0</v>
      </c>
      <c r="H13" s="87">
        <f t="shared" si="4"/>
        <v>0</v>
      </c>
      <c r="I13" s="87">
        <f t="shared" si="4"/>
        <v>0</v>
      </c>
      <c r="J13" s="87">
        <f t="shared" si="4"/>
        <v>0</v>
      </c>
      <c r="K13" s="87">
        <f t="shared" si="4"/>
        <v>0</v>
      </c>
      <c r="L13" s="87">
        <f t="shared" si="4"/>
        <v>152536754</v>
      </c>
      <c r="M13" s="87">
        <f t="shared" si="4"/>
        <v>20000000</v>
      </c>
      <c r="N13" s="87">
        <f t="shared" si="4"/>
        <v>0</v>
      </c>
      <c r="O13" s="87">
        <f t="shared" si="4"/>
        <v>0</v>
      </c>
      <c r="P13" s="87">
        <f t="shared" si="4"/>
        <v>0</v>
      </c>
      <c r="Q13" s="87">
        <f t="shared" si="4"/>
        <v>438153427.69999999</v>
      </c>
      <c r="R13" s="87">
        <f t="shared" si="4"/>
        <v>0</v>
      </c>
      <c r="S13" s="87">
        <f t="shared" si="4"/>
        <v>0</v>
      </c>
      <c r="T13" s="87">
        <f t="shared" si="4"/>
        <v>0</v>
      </c>
      <c r="U13" s="87">
        <f t="shared" si="4"/>
        <v>0</v>
      </c>
      <c r="V13" s="87">
        <f t="shared" si="4"/>
        <v>0</v>
      </c>
      <c r="W13" s="87">
        <f t="shared" si="4"/>
        <v>0</v>
      </c>
      <c r="X13" s="87">
        <f t="shared" si="4"/>
        <v>0</v>
      </c>
      <c r="Y13" s="87">
        <f t="shared" si="4"/>
        <v>0</v>
      </c>
      <c r="Z13" s="87">
        <f t="shared" si="4"/>
        <v>0</v>
      </c>
      <c r="AA13" s="87">
        <f t="shared" si="4"/>
        <v>0</v>
      </c>
      <c r="AB13" s="87">
        <f t="shared" si="4"/>
        <v>0</v>
      </c>
      <c r="AC13" s="87">
        <f t="shared" si="4"/>
        <v>0</v>
      </c>
      <c r="AD13" s="87">
        <f t="shared" si="4"/>
        <v>0</v>
      </c>
      <c r="AE13" s="87">
        <f t="shared" si="4"/>
        <v>0</v>
      </c>
      <c r="AF13" s="87">
        <f t="shared" si="4"/>
        <v>0</v>
      </c>
      <c r="AG13" s="87">
        <f t="shared" si="4"/>
        <v>0</v>
      </c>
      <c r="AH13" s="87">
        <f t="shared" si="4"/>
        <v>0</v>
      </c>
      <c r="AI13" s="87">
        <f t="shared" si="4"/>
        <v>0</v>
      </c>
      <c r="AJ13" s="87">
        <f>AJ14</f>
        <v>6440287.0769999996</v>
      </c>
      <c r="AK13" s="88">
        <f t="shared" si="2"/>
        <v>617130468.77700007</v>
      </c>
      <c r="AL13" s="89"/>
      <c r="AM13" s="90"/>
      <c r="AY13" s="92" t="s">
        <v>33</v>
      </c>
      <c r="AZ13" s="92">
        <v>95082905</v>
      </c>
    </row>
    <row r="14" spans="1:52" ht="15" x14ac:dyDescent="0.25">
      <c r="A14" s="29" t="s">
        <v>43</v>
      </c>
      <c r="B14" s="18">
        <v>7</v>
      </c>
      <c r="C14" s="26" t="s">
        <v>44</v>
      </c>
      <c r="D14" s="27"/>
      <c r="E14" s="28"/>
      <c r="F14" s="28"/>
      <c r="G14" s="28"/>
      <c r="H14" s="28"/>
      <c r="I14" s="28"/>
      <c r="J14" s="28"/>
      <c r="K14" s="28"/>
      <c r="L14" s="28">
        <v>152536754</v>
      </c>
      <c r="M14" s="28">
        <v>20000000</v>
      </c>
      <c r="N14" s="28"/>
      <c r="O14" s="28"/>
      <c r="P14" s="28"/>
      <c r="Q14" s="28">
        <v>438153427.69999999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>
        <f>'[1]RECURSOS POR SECRETARIAS'!C57</f>
        <v>6440287.0769999996</v>
      </c>
      <c r="AK14" s="79">
        <f t="shared" si="2"/>
        <v>617130468.77700007</v>
      </c>
      <c r="AL14" s="22"/>
      <c r="AY14" s="50"/>
      <c r="AZ14" s="50">
        <f>+AZ12-AZ13</f>
        <v>855746145</v>
      </c>
    </row>
    <row r="15" spans="1:52" s="91" customFormat="1" ht="45" x14ac:dyDescent="0.2">
      <c r="A15" s="85"/>
      <c r="B15" s="85">
        <v>6</v>
      </c>
      <c r="C15" s="25" t="s">
        <v>49</v>
      </c>
      <c r="D15" s="86">
        <v>3301087</v>
      </c>
      <c r="E15" s="87">
        <f>E16</f>
        <v>0</v>
      </c>
      <c r="F15" s="87">
        <f t="shared" ref="F15:AJ15" si="5">F16</f>
        <v>0</v>
      </c>
      <c r="G15" s="87">
        <f t="shared" si="5"/>
        <v>0</v>
      </c>
      <c r="H15" s="87">
        <f t="shared" si="5"/>
        <v>0</v>
      </c>
      <c r="I15" s="87">
        <f t="shared" si="5"/>
        <v>0</v>
      </c>
      <c r="J15" s="87">
        <f t="shared" si="5"/>
        <v>0</v>
      </c>
      <c r="K15" s="87">
        <f t="shared" si="5"/>
        <v>0</v>
      </c>
      <c r="L15" s="87">
        <f t="shared" si="5"/>
        <v>0</v>
      </c>
      <c r="M15" s="87">
        <f t="shared" si="5"/>
        <v>12249999</v>
      </c>
      <c r="N15" s="87">
        <f t="shared" si="5"/>
        <v>0</v>
      </c>
      <c r="O15" s="87">
        <f t="shared" si="5"/>
        <v>0</v>
      </c>
      <c r="P15" s="87">
        <f t="shared" si="5"/>
        <v>0</v>
      </c>
      <c r="Q15" s="87">
        <f t="shared" si="5"/>
        <v>0</v>
      </c>
      <c r="R15" s="87">
        <f t="shared" si="5"/>
        <v>0</v>
      </c>
      <c r="S15" s="87">
        <f t="shared" si="5"/>
        <v>0</v>
      </c>
      <c r="T15" s="87">
        <f t="shared" si="5"/>
        <v>0</v>
      </c>
      <c r="U15" s="87">
        <f t="shared" si="5"/>
        <v>0</v>
      </c>
      <c r="V15" s="87">
        <f t="shared" si="5"/>
        <v>0</v>
      </c>
      <c r="W15" s="87">
        <f t="shared" si="5"/>
        <v>0</v>
      </c>
      <c r="X15" s="87">
        <f t="shared" si="5"/>
        <v>0</v>
      </c>
      <c r="Y15" s="87">
        <f t="shared" si="5"/>
        <v>0</v>
      </c>
      <c r="Z15" s="87">
        <f t="shared" si="5"/>
        <v>0</v>
      </c>
      <c r="AA15" s="87">
        <f t="shared" si="5"/>
        <v>0</v>
      </c>
      <c r="AB15" s="87">
        <f t="shared" si="5"/>
        <v>0</v>
      </c>
      <c r="AC15" s="87">
        <f t="shared" si="5"/>
        <v>0</v>
      </c>
      <c r="AD15" s="87">
        <f t="shared" si="5"/>
        <v>0</v>
      </c>
      <c r="AE15" s="87">
        <f t="shared" si="5"/>
        <v>0</v>
      </c>
      <c r="AF15" s="87">
        <f t="shared" si="5"/>
        <v>0</v>
      </c>
      <c r="AG15" s="87">
        <f t="shared" si="5"/>
        <v>0</v>
      </c>
      <c r="AH15" s="87">
        <f t="shared" si="5"/>
        <v>0</v>
      </c>
      <c r="AI15" s="87">
        <f t="shared" si="5"/>
        <v>0</v>
      </c>
      <c r="AJ15" s="87">
        <f t="shared" si="5"/>
        <v>0</v>
      </c>
      <c r="AK15" s="88">
        <f t="shared" si="2"/>
        <v>12249999</v>
      </c>
      <c r="AL15" s="89"/>
      <c r="AM15" s="90"/>
      <c r="AO15" s="91">
        <v>12249999</v>
      </c>
      <c r="AY15" s="92" t="s">
        <v>89</v>
      </c>
      <c r="AZ15" s="92">
        <v>5954034093</v>
      </c>
    </row>
    <row r="16" spans="1:52" ht="15" x14ac:dyDescent="0.25">
      <c r="A16" s="29" t="s">
        <v>43</v>
      </c>
      <c r="B16" s="18">
        <v>7</v>
      </c>
      <c r="C16" s="26" t="s">
        <v>44</v>
      </c>
      <c r="D16" s="27"/>
      <c r="E16" s="28"/>
      <c r="F16" s="28"/>
      <c r="G16" s="28"/>
      <c r="H16" s="28"/>
      <c r="I16" s="28"/>
      <c r="J16" s="28"/>
      <c r="K16" s="28"/>
      <c r="L16" s="28"/>
      <c r="M16" s="28">
        <v>12249999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12">
        <f t="shared" si="2"/>
        <v>12249999</v>
      </c>
      <c r="AL16" s="22"/>
      <c r="AY16" s="50"/>
      <c r="AZ16" s="50">
        <v>4965759194</v>
      </c>
    </row>
    <row r="17" spans="1:52" s="17" customFormat="1" ht="30" x14ac:dyDescent="0.2">
      <c r="A17" s="18"/>
      <c r="B17" s="18">
        <v>6</v>
      </c>
      <c r="C17" s="25" t="s">
        <v>50</v>
      </c>
      <c r="D17" s="11">
        <v>3301087</v>
      </c>
      <c r="E17" s="24">
        <f>E18</f>
        <v>0</v>
      </c>
      <c r="F17" s="24">
        <f t="shared" ref="F17:AJ17" si="6">F18</f>
        <v>0</v>
      </c>
      <c r="G17" s="24">
        <f t="shared" si="6"/>
        <v>0</v>
      </c>
      <c r="H17" s="24">
        <f t="shared" si="6"/>
        <v>0</v>
      </c>
      <c r="I17" s="24">
        <f t="shared" si="6"/>
        <v>0</v>
      </c>
      <c r="J17" s="24">
        <f t="shared" si="6"/>
        <v>0</v>
      </c>
      <c r="K17" s="24">
        <f t="shared" si="6"/>
        <v>0</v>
      </c>
      <c r="L17" s="24">
        <f t="shared" si="6"/>
        <v>0</v>
      </c>
      <c r="M17" s="24">
        <f t="shared" si="6"/>
        <v>9101160</v>
      </c>
      <c r="N17" s="24">
        <f t="shared" si="6"/>
        <v>0</v>
      </c>
      <c r="O17" s="24">
        <f t="shared" si="6"/>
        <v>0</v>
      </c>
      <c r="P17" s="24">
        <f t="shared" si="6"/>
        <v>0</v>
      </c>
      <c r="Q17" s="24">
        <f t="shared" si="6"/>
        <v>0</v>
      </c>
      <c r="R17" s="24">
        <f t="shared" si="6"/>
        <v>0</v>
      </c>
      <c r="S17" s="24">
        <f t="shared" si="6"/>
        <v>0</v>
      </c>
      <c r="T17" s="24">
        <f t="shared" si="6"/>
        <v>0</v>
      </c>
      <c r="U17" s="24">
        <f t="shared" si="6"/>
        <v>0</v>
      </c>
      <c r="V17" s="24">
        <f t="shared" si="6"/>
        <v>0</v>
      </c>
      <c r="W17" s="24">
        <f t="shared" si="6"/>
        <v>0</v>
      </c>
      <c r="X17" s="24">
        <f t="shared" si="6"/>
        <v>0</v>
      </c>
      <c r="Y17" s="24">
        <f t="shared" si="6"/>
        <v>0</v>
      </c>
      <c r="Z17" s="24">
        <f t="shared" si="6"/>
        <v>0</v>
      </c>
      <c r="AA17" s="24">
        <f t="shared" si="6"/>
        <v>0</v>
      </c>
      <c r="AB17" s="24">
        <f t="shared" si="6"/>
        <v>0</v>
      </c>
      <c r="AC17" s="24">
        <f t="shared" si="6"/>
        <v>0</v>
      </c>
      <c r="AD17" s="24">
        <f t="shared" si="6"/>
        <v>0</v>
      </c>
      <c r="AE17" s="24">
        <f t="shared" si="6"/>
        <v>0</v>
      </c>
      <c r="AF17" s="24">
        <f t="shared" si="6"/>
        <v>0</v>
      </c>
      <c r="AG17" s="24">
        <f t="shared" si="6"/>
        <v>0</v>
      </c>
      <c r="AH17" s="24">
        <f t="shared" si="6"/>
        <v>0</v>
      </c>
      <c r="AI17" s="24">
        <f t="shared" si="6"/>
        <v>0</v>
      </c>
      <c r="AJ17" s="24">
        <f t="shared" si="6"/>
        <v>0</v>
      </c>
      <c r="AK17" s="80">
        <f t="shared" si="2"/>
        <v>9101160</v>
      </c>
      <c r="AL17" s="22"/>
      <c r="AM17" s="1"/>
      <c r="AY17" s="48"/>
      <c r="AZ17" s="48">
        <f>+AZ15-AZ16</f>
        <v>988274899</v>
      </c>
    </row>
    <row r="18" spans="1:52" ht="30" x14ac:dyDescent="0.25">
      <c r="A18" s="29" t="s">
        <v>51</v>
      </c>
      <c r="B18" s="18">
        <v>7</v>
      </c>
      <c r="C18" s="26" t="s">
        <v>52</v>
      </c>
      <c r="D18" s="27"/>
      <c r="E18" s="28"/>
      <c r="F18" s="28"/>
      <c r="G18" s="28"/>
      <c r="H18" s="28"/>
      <c r="I18" s="28"/>
      <c r="J18" s="28"/>
      <c r="K18" s="28"/>
      <c r="L18" s="28"/>
      <c r="M18" s="28">
        <v>9101160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12">
        <f t="shared" si="2"/>
        <v>9101160</v>
      </c>
      <c r="AL18" s="22"/>
    </row>
    <row r="19" spans="1:52" s="91" customFormat="1" ht="30" x14ac:dyDescent="0.2">
      <c r="A19" s="85"/>
      <c r="B19" s="85">
        <v>6</v>
      </c>
      <c r="C19" s="25" t="s">
        <v>53</v>
      </c>
      <c r="D19" s="86">
        <v>3301087</v>
      </c>
      <c r="E19" s="87">
        <f>E20</f>
        <v>0</v>
      </c>
      <c r="F19" s="87">
        <f t="shared" ref="F19:AJ19" si="7">F20</f>
        <v>0</v>
      </c>
      <c r="G19" s="87">
        <f t="shared" si="7"/>
        <v>0</v>
      </c>
      <c r="H19" s="87">
        <f t="shared" si="7"/>
        <v>0</v>
      </c>
      <c r="I19" s="87">
        <f t="shared" si="7"/>
        <v>0</v>
      </c>
      <c r="J19" s="87">
        <f t="shared" si="7"/>
        <v>0</v>
      </c>
      <c r="K19" s="87">
        <f t="shared" si="7"/>
        <v>0</v>
      </c>
      <c r="L19" s="87">
        <f t="shared" si="7"/>
        <v>166684291</v>
      </c>
      <c r="M19" s="87">
        <f t="shared" si="7"/>
        <v>0</v>
      </c>
      <c r="N19" s="87">
        <f t="shared" si="7"/>
        <v>0</v>
      </c>
      <c r="O19" s="87">
        <f t="shared" si="7"/>
        <v>0</v>
      </c>
      <c r="P19" s="87">
        <f t="shared" si="7"/>
        <v>0</v>
      </c>
      <c r="Q19" s="87">
        <f t="shared" si="7"/>
        <v>178316000</v>
      </c>
      <c r="R19" s="87">
        <f t="shared" si="7"/>
        <v>0</v>
      </c>
      <c r="S19" s="87">
        <f t="shared" si="7"/>
        <v>0</v>
      </c>
      <c r="T19" s="87">
        <f t="shared" si="7"/>
        <v>0</v>
      </c>
      <c r="U19" s="87">
        <f t="shared" si="7"/>
        <v>0</v>
      </c>
      <c r="V19" s="87">
        <f t="shared" si="7"/>
        <v>0</v>
      </c>
      <c r="W19" s="87">
        <f t="shared" si="7"/>
        <v>0</v>
      </c>
      <c r="X19" s="87">
        <f t="shared" si="7"/>
        <v>0</v>
      </c>
      <c r="Y19" s="87">
        <f t="shared" si="7"/>
        <v>0</v>
      </c>
      <c r="Z19" s="87">
        <f t="shared" si="7"/>
        <v>0</v>
      </c>
      <c r="AA19" s="87">
        <f t="shared" si="7"/>
        <v>0</v>
      </c>
      <c r="AB19" s="87">
        <f t="shared" si="7"/>
        <v>0</v>
      </c>
      <c r="AC19" s="87">
        <f t="shared" si="7"/>
        <v>0</v>
      </c>
      <c r="AD19" s="87">
        <f t="shared" si="7"/>
        <v>0</v>
      </c>
      <c r="AE19" s="87">
        <f t="shared" si="7"/>
        <v>0</v>
      </c>
      <c r="AF19" s="87">
        <f t="shared" si="7"/>
        <v>0</v>
      </c>
      <c r="AG19" s="87">
        <f t="shared" si="7"/>
        <v>0</v>
      </c>
      <c r="AH19" s="87">
        <f t="shared" si="7"/>
        <v>0</v>
      </c>
      <c r="AI19" s="87">
        <f t="shared" si="7"/>
        <v>0</v>
      </c>
      <c r="AJ19" s="87">
        <f t="shared" si="7"/>
        <v>0</v>
      </c>
      <c r="AK19" s="88">
        <f t="shared" si="2"/>
        <v>345000291</v>
      </c>
      <c r="AL19" s="89"/>
      <c r="AM19" s="90"/>
      <c r="AO19" s="92"/>
      <c r="AP19" s="92">
        <f>+AZ17-AZ14</f>
        <v>132528754</v>
      </c>
    </row>
    <row r="20" spans="1:52" ht="15" x14ac:dyDescent="0.25">
      <c r="A20" s="29" t="s">
        <v>43</v>
      </c>
      <c r="B20" s="18">
        <v>7</v>
      </c>
      <c r="C20" s="26" t="s">
        <v>44</v>
      </c>
      <c r="D20" s="27"/>
      <c r="E20" s="28"/>
      <c r="F20" s="28"/>
      <c r="G20" s="28"/>
      <c r="H20" s="28"/>
      <c r="I20" s="28"/>
      <c r="J20" s="28"/>
      <c r="K20" s="28"/>
      <c r="L20" s="28">
        <v>166684291</v>
      </c>
      <c r="M20" s="28"/>
      <c r="N20" s="28"/>
      <c r="O20" s="28"/>
      <c r="P20" s="28"/>
      <c r="Q20" s="28">
        <v>178316000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12">
        <f t="shared" si="2"/>
        <v>345000291</v>
      </c>
      <c r="AL20" s="22"/>
      <c r="AP20" s="50" t="s">
        <v>195</v>
      </c>
    </row>
    <row r="21" spans="1:52" s="17" customFormat="1" ht="15" x14ac:dyDescent="0.2">
      <c r="A21" s="18"/>
      <c r="B21" s="18">
        <v>6</v>
      </c>
      <c r="C21" s="25" t="s">
        <v>54</v>
      </c>
      <c r="D21" s="11">
        <v>3301126</v>
      </c>
      <c r="E21" s="24">
        <f>E22</f>
        <v>0</v>
      </c>
      <c r="F21" s="24">
        <f t="shared" ref="F21:AJ21" si="8">F22</f>
        <v>0</v>
      </c>
      <c r="G21" s="24">
        <f t="shared" si="8"/>
        <v>0</v>
      </c>
      <c r="H21" s="24">
        <f t="shared" si="8"/>
        <v>0</v>
      </c>
      <c r="I21" s="24">
        <f t="shared" si="8"/>
        <v>0</v>
      </c>
      <c r="J21" s="24">
        <f t="shared" si="8"/>
        <v>0</v>
      </c>
      <c r="K21" s="24">
        <f t="shared" si="8"/>
        <v>0</v>
      </c>
      <c r="L21" s="24">
        <f t="shared" si="8"/>
        <v>0</v>
      </c>
      <c r="M21" s="24">
        <f t="shared" si="8"/>
        <v>10257986</v>
      </c>
      <c r="N21" s="24">
        <f t="shared" si="8"/>
        <v>0</v>
      </c>
      <c r="O21" s="24">
        <f t="shared" si="8"/>
        <v>0</v>
      </c>
      <c r="P21" s="24">
        <f t="shared" si="8"/>
        <v>0</v>
      </c>
      <c r="Q21" s="24">
        <f t="shared" si="8"/>
        <v>0</v>
      </c>
      <c r="R21" s="24">
        <f t="shared" si="8"/>
        <v>0</v>
      </c>
      <c r="S21" s="24">
        <f t="shared" si="8"/>
        <v>0</v>
      </c>
      <c r="T21" s="24">
        <f t="shared" si="8"/>
        <v>0</v>
      </c>
      <c r="U21" s="24">
        <f t="shared" si="8"/>
        <v>0</v>
      </c>
      <c r="V21" s="24">
        <f t="shared" si="8"/>
        <v>0</v>
      </c>
      <c r="W21" s="24">
        <f t="shared" si="8"/>
        <v>0</v>
      </c>
      <c r="X21" s="24">
        <f t="shared" si="8"/>
        <v>0</v>
      </c>
      <c r="Y21" s="24">
        <f t="shared" si="8"/>
        <v>0</v>
      </c>
      <c r="Z21" s="24">
        <f t="shared" si="8"/>
        <v>0</v>
      </c>
      <c r="AA21" s="24">
        <f t="shared" si="8"/>
        <v>0</v>
      </c>
      <c r="AB21" s="24">
        <f t="shared" si="8"/>
        <v>0</v>
      </c>
      <c r="AC21" s="24">
        <f t="shared" si="8"/>
        <v>0</v>
      </c>
      <c r="AD21" s="24">
        <f t="shared" si="8"/>
        <v>0</v>
      </c>
      <c r="AE21" s="24">
        <f t="shared" si="8"/>
        <v>0</v>
      </c>
      <c r="AF21" s="24">
        <f t="shared" si="8"/>
        <v>0</v>
      </c>
      <c r="AG21" s="24">
        <f t="shared" si="8"/>
        <v>0</v>
      </c>
      <c r="AH21" s="24">
        <f t="shared" si="8"/>
        <v>0</v>
      </c>
      <c r="AI21" s="24">
        <f t="shared" si="8"/>
        <v>0</v>
      </c>
      <c r="AJ21" s="24">
        <f t="shared" si="8"/>
        <v>0</v>
      </c>
      <c r="AK21" s="12">
        <f t="shared" si="2"/>
        <v>10257986</v>
      </c>
      <c r="AL21" s="22"/>
      <c r="AM21" s="1"/>
      <c r="AO21" s="48" t="s">
        <v>34</v>
      </c>
      <c r="AP21" s="48">
        <v>1199887505</v>
      </c>
    </row>
    <row r="22" spans="1:52" ht="15" x14ac:dyDescent="0.25">
      <c r="A22" s="29" t="s">
        <v>55</v>
      </c>
      <c r="B22" s="18">
        <v>7</v>
      </c>
      <c r="C22" s="26" t="s">
        <v>56</v>
      </c>
      <c r="D22" s="27"/>
      <c r="E22" s="28"/>
      <c r="F22" s="28"/>
      <c r="G22" s="28"/>
      <c r="H22" s="28"/>
      <c r="I22" s="28"/>
      <c r="J22" s="28"/>
      <c r="K22" s="28"/>
      <c r="L22" s="28"/>
      <c r="M22" s="28">
        <v>10257986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80">
        <f t="shared" si="2"/>
        <v>10257986</v>
      </c>
      <c r="AL22" s="22"/>
      <c r="AO22" s="50" t="s">
        <v>196</v>
      </c>
      <c r="AP22" s="50">
        <v>1067350751</v>
      </c>
    </row>
    <row r="23" spans="1:52" s="17" customFormat="1" ht="15" x14ac:dyDescent="0.2">
      <c r="A23" s="18"/>
      <c r="B23" s="18">
        <v>6</v>
      </c>
      <c r="C23" s="32" t="s">
        <v>57</v>
      </c>
      <c r="D23" s="11" t="s">
        <v>58</v>
      </c>
      <c r="E23" s="24">
        <f>E24</f>
        <v>0</v>
      </c>
      <c r="F23" s="24">
        <f t="shared" ref="F23:AJ23" si="9">F24</f>
        <v>0</v>
      </c>
      <c r="G23" s="24">
        <f t="shared" si="9"/>
        <v>0</v>
      </c>
      <c r="H23" s="24">
        <f t="shared" si="9"/>
        <v>0</v>
      </c>
      <c r="I23" s="24">
        <f t="shared" si="9"/>
        <v>0</v>
      </c>
      <c r="J23" s="24">
        <f t="shared" si="9"/>
        <v>0</v>
      </c>
      <c r="K23" s="24">
        <f t="shared" si="9"/>
        <v>0</v>
      </c>
      <c r="L23" s="24">
        <f t="shared" si="9"/>
        <v>0</v>
      </c>
      <c r="M23" s="24">
        <f t="shared" si="9"/>
        <v>0</v>
      </c>
      <c r="N23" s="24">
        <f t="shared" si="9"/>
        <v>5000000</v>
      </c>
      <c r="O23" s="24">
        <f t="shared" si="9"/>
        <v>0</v>
      </c>
      <c r="P23" s="24">
        <f t="shared" si="9"/>
        <v>0</v>
      </c>
      <c r="Q23" s="24">
        <f t="shared" si="9"/>
        <v>0</v>
      </c>
      <c r="R23" s="24">
        <f t="shared" si="9"/>
        <v>0</v>
      </c>
      <c r="S23" s="24">
        <f t="shared" si="9"/>
        <v>0</v>
      </c>
      <c r="T23" s="24">
        <f t="shared" si="9"/>
        <v>0</v>
      </c>
      <c r="U23" s="24">
        <f t="shared" si="9"/>
        <v>0</v>
      </c>
      <c r="V23" s="24">
        <f t="shared" si="9"/>
        <v>0</v>
      </c>
      <c r="W23" s="24">
        <f t="shared" si="9"/>
        <v>0</v>
      </c>
      <c r="X23" s="24">
        <f t="shared" si="9"/>
        <v>0</v>
      </c>
      <c r="Y23" s="24">
        <f t="shared" si="9"/>
        <v>0</v>
      </c>
      <c r="Z23" s="24">
        <f t="shared" si="9"/>
        <v>0</v>
      </c>
      <c r="AA23" s="24">
        <f t="shared" si="9"/>
        <v>0</v>
      </c>
      <c r="AB23" s="24">
        <f t="shared" si="9"/>
        <v>0</v>
      </c>
      <c r="AC23" s="24">
        <f t="shared" si="9"/>
        <v>0</v>
      </c>
      <c r="AD23" s="24">
        <f t="shared" si="9"/>
        <v>0</v>
      </c>
      <c r="AE23" s="24">
        <f t="shared" si="9"/>
        <v>0</v>
      </c>
      <c r="AF23" s="24">
        <f t="shared" si="9"/>
        <v>0</v>
      </c>
      <c r="AG23" s="24">
        <f t="shared" si="9"/>
        <v>0</v>
      </c>
      <c r="AH23" s="24">
        <f t="shared" si="9"/>
        <v>0</v>
      </c>
      <c r="AI23" s="24">
        <f t="shared" si="9"/>
        <v>0</v>
      </c>
      <c r="AJ23" s="24">
        <f t="shared" si="9"/>
        <v>0</v>
      </c>
      <c r="AK23" s="78">
        <f t="shared" si="2"/>
        <v>5000000</v>
      </c>
      <c r="AL23" s="22"/>
      <c r="AM23" s="1"/>
      <c r="AO23" s="48"/>
      <c r="AP23" s="48">
        <f>+AP21-AP22</f>
        <v>132536754</v>
      </c>
    </row>
    <row r="24" spans="1:52" ht="30" x14ac:dyDescent="0.25">
      <c r="A24" s="29" t="s">
        <v>51</v>
      </c>
      <c r="B24" s="18">
        <v>7</v>
      </c>
      <c r="C24" s="26" t="s">
        <v>52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>
        <v>5000000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12">
        <f t="shared" si="2"/>
        <v>5000000</v>
      </c>
      <c r="AL24" s="22"/>
    </row>
    <row r="25" spans="1:52" s="17" customFormat="1" ht="45" x14ac:dyDescent="0.2">
      <c r="A25" s="18"/>
      <c r="B25" s="18">
        <v>6</v>
      </c>
      <c r="C25" s="32" t="s">
        <v>59</v>
      </c>
      <c r="D25" s="11" t="s">
        <v>58</v>
      </c>
      <c r="E25" s="24">
        <f>E26</f>
        <v>0</v>
      </c>
      <c r="F25" s="24">
        <f t="shared" ref="F25:AJ25" si="10">F26</f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  <c r="J25" s="24">
        <f t="shared" si="10"/>
        <v>0</v>
      </c>
      <c r="K25" s="24">
        <f t="shared" si="10"/>
        <v>0</v>
      </c>
      <c r="L25" s="24">
        <f t="shared" si="10"/>
        <v>0</v>
      </c>
      <c r="M25" s="24">
        <f t="shared" si="10"/>
        <v>28273706</v>
      </c>
      <c r="N25" s="24">
        <f t="shared" si="10"/>
        <v>0</v>
      </c>
      <c r="O25" s="24">
        <f t="shared" si="10"/>
        <v>0</v>
      </c>
      <c r="P25" s="24">
        <f t="shared" si="10"/>
        <v>0</v>
      </c>
      <c r="Q25" s="24">
        <f t="shared" si="10"/>
        <v>0</v>
      </c>
      <c r="R25" s="24">
        <f t="shared" si="10"/>
        <v>0</v>
      </c>
      <c r="S25" s="24">
        <f t="shared" si="10"/>
        <v>0</v>
      </c>
      <c r="T25" s="24">
        <f t="shared" si="10"/>
        <v>0</v>
      </c>
      <c r="U25" s="24">
        <f t="shared" si="10"/>
        <v>0</v>
      </c>
      <c r="V25" s="24">
        <f t="shared" si="10"/>
        <v>0</v>
      </c>
      <c r="W25" s="24">
        <f t="shared" si="10"/>
        <v>0</v>
      </c>
      <c r="X25" s="24">
        <f t="shared" si="10"/>
        <v>0</v>
      </c>
      <c r="Y25" s="24">
        <f t="shared" si="10"/>
        <v>0</v>
      </c>
      <c r="Z25" s="24">
        <f t="shared" si="10"/>
        <v>0</v>
      </c>
      <c r="AA25" s="24">
        <f t="shared" si="10"/>
        <v>0</v>
      </c>
      <c r="AB25" s="24">
        <f t="shared" si="10"/>
        <v>0</v>
      </c>
      <c r="AC25" s="24">
        <f t="shared" si="10"/>
        <v>0</v>
      </c>
      <c r="AD25" s="24">
        <f t="shared" si="10"/>
        <v>0</v>
      </c>
      <c r="AE25" s="24">
        <f t="shared" si="10"/>
        <v>0</v>
      </c>
      <c r="AF25" s="24">
        <f t="shared" si="10"/>
        <v>0</v>
      </c>
      <c r="AG25" s="24">
        <f t="shared" si="10"/>
        <v>0</v>
      </c>
      <c r="AH25" s="24">
        <f t="shared" si="10"/>
        <v>0</v>
      </c>
      <c r="AI25" s="24">
        <f t="shared" si="10"/>
        <v>0</v>
      </c>
      <c r="AJ25" s="24">
        <f t="shared" si="10"/>
        <v>0</v>
      </c>
      <c r="AK25" s="78">
        <f t="shared" si="2"/>
        <v>28273706</v>
      </c>
      <c r="AL25" s="22"/>
      <c r="AM25" s="1"/>
      <c r="AO25" s="48"/>
      <c r="AP25" s="48">
        <v>749667223</v>
      </c>
    </row>
    <row r="26" spans="1:52" ht="30" x14ac:dyDescent="0.25">
      <c r="A26" s="29" t="s">
        <v>51</v>
      </c>
      <c r="B26" s="18">
        <v>7</v>
      </c>
      <c r="C26" s="26" t="s">
        <v>52</v>
      </c>
      <c r="D26" s="27"/>
      <c r="E26" s="28"/>
      <c r="F26" s="28"/>
      <c r="G26" s="28"/>
      <c r="H26" s="28"/>
      <c r="I26" s="28"/>
      <c r="J26" s="28"/>
      <c r="K26" s="28"/>
      <c r="L26" s="28"/>
      <c r="M26" s="28">
        <v>28273706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2">
        <f t="shared" si="2"/>
        <v>28273706</v>
      </c>
      <c r="AL26" s="22"/>
      <c r="AP26" s="50">
        <v>617130469</v>
      </c>
    </row>
    <row r="27" spans="1:52" s="17" customFormat="1" ht="45" x14ac:dyDescent="0.2">
      <c r="A27" s="18"/>
      <c r="B27" s="18">
        <v>6</v>
      </c>
      <c r="C27" s="32" t="s">
        <v>60</v>
      </c>
      <c r="D27" s="11" t="s">
        <v>61</v>
      </c>
      <c r="E27" s="24">
        <f>E28</f>
        <v>0</v>
      </c>
      <c r="F27" s="24">
        <f t="shared" ref="F27:AJ27" si="11">F28</f>
        <v>0</v>
      </c>
      <c r="G27" s="24">
        <f t="shared" si="11"/>
        <v>0</v>
      </c>
      <c r="H27" s="24">
        <f t="shared" si="11"/>
        <v>0</v>
      </c>
      <c r="I27" s="24">
        <f t="shared" si="11"/>
        <v>0</v>
      </c>
      <c r="J27" s="24">
        <f t="shared" si="11"/>
        <v>0</v>
      </c>
      <c r="K27" s="24">
        <f t="shared" si="11"/>
        <v>0</v>
      </c>
      <c r="L27" s="24">
        <f t="shared" si="11"/>
        <v>0</v>
      </c>
      <c r="M27" s="24">
        <f t="shared" si="11"/>
        <v>0</v>
      </c>
      <c r="N27" s="24">
        <f t="shared" si="11"/>
        <v>25000000</v>
      </c>
      <c r="O27" s="24">
        <f t="shared" si="11"/>
        <v>0</v>
      </c>
      <c r="P27" s="24">
        <f t="shared" si="11"/>
        <v>0</v>
      </c>
      <c r="Q27" s="24">
        <f t="shared" si="11"/>
        <v>0</v>
      </c>
      <c r="R27" s="24">
        <f t="shared" si="11"/>
        <v>0</v>
      </c>
      <c r="S27" s="24">
        <f t="shared" si="11"/>
        <v>0</v>
      </c>
      <c r="T27" s="24">
        <f t="shared" si="11"/>
        <v>0</v>
      </c>
      <c r="U27" s="24">
        <f t="shared" si="11"/>
        <v>0</v>
      </c>
      <c r="V27" s="24">
        <f t="shared" si="11"/>
        <v>0</v>
      </c>
      <c r="W27" s="24">
        <f t="shared" si="11"/>
        <v>0</v>
      </c>
      <c r="X27" s="24">
        <f t="shared" si="11"/>
        <v>0</v>
      </c>
      <c r="Y27" s="24">
        <f t="shared" si="11"/>
        <v>0</v>
      </c>
      <c r="Z27" s="24">
        <f t="shared" si="11"/>
        <v>0</v>
      </c>
      <c r="AA27" s="24">
        <f t="shared" si="11"/>
        <v>0</v>
      </c>
      <c r="AB27" s="24">
        <f t="shared" si="11"/>
        <v>0</v>
      </c>
      <c r="AC27" s="24">
        <f t="shared" si="11"/>
        <v>0</v>
      </c>
      <c r="AD27" s="24">
        <f t="shared" si="11"/>
        <v>0</v>
      </c>
      <c r="AE27" s="24">
        <f t="shared" si="11"/>
        <v>0</v>
      </c>
      <c r="AF27" s="24">
        <f t="shared" si="11"/>
        <v>0</v>
      </c>
      <c r="AG27" s="24">
        <f t="shared" si="11"/>
        <v>0</v>
      </c>
      <c r="AH27" s="24">
        <f t="shared" si="11"/>
        <v>0</v>
      </c>
      <c r="AI27" s="24">
        <f t="shared" si="11"/>
        <v>0</v>
      </c>
      <c r="AJ27" s="24">
        <f t="shared" si="11"/>
        <v>0</v>
      </c>
      <c r="AK27" s="12">
        <f t="shared" si="2"/>
        <v>25000000</v>
      </c>
      <c r="AL27" s="22"/>
      <c r="AM27" s="1"/>
      <c r="AO27" s="48"/>
      <c r="AP27" s="48">
        <f>+AP25-AP26</f>
        <v>132536754</v>
      </c>
    </row>
    <row r="28" spans="1:52" ht="15" x14ac:dyDescent="0.25">
      <c r="A28" s="29" t="s">
        <v>55</v>
      </c>
      <c r="B28" s="18">
        <v>7</v>
      </c>
      <c r="C28" s="26" t="s">
        <v>56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>
        <v>25000000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78">
        <f t="shared" si="2"/>
        <v>25000000</v>
      </c>
      <c r="AL28" s="22"/>
    </row>
    <row r="29" spans="1:52" s="91" customFormat="1" ht="30" x14ac:dyDescent="0.2">
      <c r="A29" s="85"/>
      <c r="B29" s="85">
        <v>6</v>
      </c>
      <c r="C29" s="32" t="s">
        <v>62</v>
      </c>
      <c r="D29" s="86" t="s">
        <v>63</v>
      </c>
      <c r="E29" s="87">
        <f>E30</f>
        <v>0</v>
      </c>
      <c r="F29" s="87">
        <f t="shared" ref="F29:AJ29" si="12">F30</f>
        <v>0</v>
      </c>
      <c r="G29" s="87">
        <f t="shared" si="12"/>
        <v>0</v>
      </c>
      <c r="H29" s="87">
        <f t="shared" si="12"/>
        <v>0</v>
      </c>
      <c r="I29" s="87">
        <f t="shared" si="12"/>
        <v>0</v>
      </c>
      <c r="J29" s="87">
        <f t="shared" si="12"/>
        <v>0</v>
      </c>
      <c r="K29" s="87">
        <f t="shared" si="12"/>
        <v>0</v>
      </c>
      <c r="L29" s="87">
        <f t="shared" si="12"/>
        <v>0</v>
      </c>
      <c r="M29" s="87">
        <f t="shared" si="12"/>
        <v>0</v>
      </c>
      <c r="N29" s="87">
        <f t="shared" si="12"/>
        <v>15337140</v>
      </c>
      <c r="O29" s="87">
        <f t="shared" si="12"/>
        <v>0</v>
      </c>
      <c r="P29" s="87">
        <f t="shared" si="12"/>
        <v>0</v>
      </c>
      <c r="Q29" s="87">
        <f t="shared" si="12"/>
        <v>0</v>
      </c>
      <c r="R29" s="87">
        <f t="shared" si="12"/>
        <v>0</v>
      </c>
      <c r="S29" s="87">
        <f t="shared" si="12"/>
        <v>0</v>
      </c>
      <c r="T29" s="87">
        <f t="shared" si="12"/>
        <v>0</v>
      </c>
      <c r="U29" s="87">
        <f t="shared" si="12"/>
        <v>0</v>
      </c>
      <c r="V29" s="87">
        <f t="shared" si="12"/>
        <v>0</v>
      </c>
      <c r="W29" s="87">
        <f t="shared" si="12"/>
        <v>0</v>
      </c>
      <c r="X29" s="87">
        <f t="shared" si="12"/>
        <v>0</v>
      </c>
      <c r="Y29" s="87">
        <f t="shared" si="12"/>
        <v>0</v>
      </c>
      <c r="Z29" s="87">
        <f t="shared" si="12"/>
        <v>0</v>
      </c>
      <c r="AA29" s="87">
        <f t="shared" si="12"/>
        <v>0</v>
      </c>
      <c r="AB29" s="87">
        <f t="shared" si="12"/>
        <v>0</v>
      </c>
      <c r="AC29" s="87">
        <f t="shared" si="12"/>
        <v>0</v>
      </c>
      <c r="AD29" s="87">
        <f t="shared" si="12"/>
        <v>0</v>
      </c>
      <c r="AE29" s="87">
        <f t="shared" si="12"/>
        <v>0</v>
      </c>
      <c r="AF29" s="87">
        <f t="shared" si="12"/>
        <v>0</v>
      </c>
      <c r="AG29" s="87">
        <f t="shared" si="12"/>
        <v>0</v>
      </c>
      <c r="AH29" s="87">
        <f t="shared" si="12"/>
        <v>0</v>
      </c>
      <c r="AI29" s="87">
        <f t="shared" si="12"/>
        <v>0</v>
      </c>
      <c r="AJ29" s="87">
        <f t="shared" si="12"/>
        <v>0</v>
      </c>
      <c r="AK29" s="88">
        <f t="shared" si="2"/>
        <v>15337140</v>
      </c>
      <c r="AL29" s="89"/>
      <c r="AM29" s="90"/>
      <c r="AO29" s="92"/>
      <c r="AP29" s="92">
        <v>15337140</v>
      </c>
    </row>
    <row r="30" spans="1:52" ht="15" x14ac:dyDescent="0.25">
      <c r="A30" s="29" t="s">
        <v>64</v>
      </c>
      <c r="B30" s="18">
        <v>7</v>
      </c>
      <c r="C30" s="33" t="s">
        <v>65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>
        <v>15337140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78">
        <f t="shared" si="2"/>
        <v>15337140</v>
      </c>
      <c r="AL30" s="22"/>
    </row>
    <row r="31" spans="1:52" s="17" customFormat="1" ht="45" x14ac:dyDescent="0.2">
      <c r="A31" s="18"/>
      <c r="B31" s="18">
        <v>5</v>
      </c>
      <c r="C31" s="34" t="s">
        <v>66</v>
      </c>
      <c r="D31" s="11"/>
      <c r="E31" s="24">
        <f>E32</f>
        <v>0</v>
      </c>
      <c r="F31" s="24">
        <f t="shared" ref="F31:AJ32" si="13">F32</f>
        <v>0</v>
      </c>
      <c r="G31" s="24">
        <f t="shared" si="13"/>
        <v>0</v>
      </c>
      <c r="H31" s="24">
        <f t="shared" si="13"/>
        <v>0</v>
      </c>
      <c r="I31" s="24">
        <f t="shared" si="13"/>
        <v>0</v>
      </c>
      <c r="J31" s="24">
        <f t="shared" si="13"/>
        <v>0</v>
      </c>
      <c r="K31" s="24">
        <f t="shared" si="13"/>
        <v>0</v>
      </c>
      <c r="L31" s="24">
        <f t="shared" si="13"/>
        <v>0</v>
      </c>
      <c r="M31" s="24">
        <f t="shared" si="13"/>
        <v>0</v>
      </c>
      <c r="N31" s="24">
        <f t="shared" si="13"/>
        <v>105854688</v>
      </c>
      <c r="O31" s="24">
        <f t="shared" si="13"/>
        <v>0</v>
      </c>
      <c r="P31" s="24">
        <f t="shared" si="13"/>
        <v>0</v>
      </c>
      <c r="Q31" s="24">
        <f t="shared" si="13"/>
        <v>0</v>
      </c>
      <c r="R31" s="24">
        <f t="shared" si="13"/>
        <v>0</v>
      </c>
      <c r="S31" s="24">
        <f t="shared" si="13"/>
        <v>0</v>
      </c>
      <c r="T31" s="24">
        <f t="shared" si="13"/>
        <v>0</v>
      </c>
      <c r="U31" s="24">
        <f t="shared" si="13"/>
        <v>0</v>
      </c>
      <c r="V31" s="24">
        <f t="shared" si="13"/>
        <v>0</v>
      </c>
      <c r="W31" s="24">
        <f t="shared" si="13"/>
        <v>0</v>
      </c>
      <c r="X31" s="24">
        <f t="shared" si="13"/>
        <v>0</v>
      </c>
      <c r="Y31" s="24">
        <f t="shared" si="13"/>
        <v>0</v>
      </c>
      <c r="Z31" s="24">
        <f t="shared" si="13"/>
        <v>0</v>
      </c>
      <c r="AA31" s="24">
        <f t="shared" si="13"/>
        <v>0</v>
      </c>
      <c r="AB31" s="24">
        <f t="shared" si="13"/>
        <v>0</v>
      </c>
      <c r="AC31" s="24">
        <f t="shared" si="13"/>
        <v>0</v>
      </c>
      <c r="AD31" s="24">
        <f t="shared" si="13"/>
        <v>0</v>
      </c>
      <c r="AE31" s="24">
        <f t="shared" si="13"/>
        <v>0</v>
      </c>
      <c r="AF31" s="24">
        <f t="shared" si="13"/>
        <v>0</v>
      </c>
      <c r="AG31" s="24">
        <f t="shared" si="13"/>
        <v>0</v>
      </c>
      <c r="AH31" s="24">
        <f t="shared" si="13"/>
        <v>0</v>
      </c>
      <c r="AI31" s="24">
        <f t="shared" si="13"/>
        <v>0</v>
      </c>
      <c r="AJ31" s="24">
        <f t="shared" si="13"/>
        <v>0</v>
      </c>
      <c r="AK31" s="80">
        <f>SUM(E31:AJ31)</f>
        <v>105854688</v>
      </c>
      <c r="AL31" s="22"/>
      <c r="AM31" s="1"/>
      <c r="AO31" s="48">
        <v>5437407</v>
      </c>
      <c r="AP31" s="48"/>
    </row>
    <row r="32" spans="1:52" s="91" customFormat="1" ht="30" x14ac:dyDescent="0.2">
      <c r="A32" s="85"/>
      <c r="B32" s="85">
        <v>6</v>
      </c>
      <c r="C32" s="32" t="s">
        <v>67</v>
      </c>
      <c r="D32" s="86" t="s">
        <v>63</v>
      </c>
      <c r="E32" s="87">
        <f>E33</f>
        <v>0</v>
      </c>
      <c r="F32" s="87">
        <f t="shared" si="13"/>
        <v>0</v>
      </c>
      <c r="G32" s="87">
        <f t="shared" si="13"/>
        <v>0</v>
      </c>
      <c r="H32" s="87">
        <f t="shared" si="13"/>
        <v>0</v>
      </c>
      <c r="I32" s="87">
        <f t="shared" si="13"/>
        <v>0</v>
      </c>
      <c r="J32" s="87">
        <f t="shared" si="13"/>
        <v>0</v>
      </c>
      <c r="K32" s="87">
        <f t="shared" si="13"/>
        <v>0</v>
      </c>
      <c r="L32" s="87">
        <f t="shared" si="13"/>
        <v>0</v>
      </c>
      <c r="M32" s="87">
        <f t="shared" si="13"/>
        <v>0</v>
      </c>
      <c r="N32" s="87">
        <f t="shared" si="13"/>
        <v>105854688</v>
      </c>
      <c r="O32" s="87">
        <f t="shared" si="13"/>
        <v>0</v>
      </c>
      <c r="P32" s="87">
        <f t="shared" si="13"/>
        <v>0</v>
      </c>
      <c r="Q32" s="87">
        <f t="shared" si="13"/>
        <v>0</v>
      </c>
      <c r="R32" s="87">
        <f t="shared" si="13"/>
        <v>0</v>
      </c>
      <c r="S32" s="87">
        <f t="shared" si="13"/>
        <v>0</v>
      </c>
      <c r="T32" s="87">
        <f t="shared" si="13"/>
        <v>0</v>
      </c>
      <c r="U32" s="87">
        <f t="shared" si="13"/>
        <v>0</v>
      </c>
      <c r="V32" s="87">
        <f t="shared" si="13"/>
        <v>0</v>
      </c>
      <c r="W32" s="87">
        <f t="shared" si="13"/>
        <v>0</v>
      </c>
      <c r="X32" s="87">
        <f t="shared" si="13"/>
        <v>0</v>
      </c>
      <c r="Y32" s="87">
        <f t="shared" si="13"/>
        <v>0</v>
      </c>
      <c r="Z32" s="87">
        <f t="shared" si="13"/>
        <v>0</v>
      </c>
      <c r="AA32" s="87">
        <f t="shared" si="13"/>
        <v>0</v>
      </c>
      <c r="AB32" s="87">
        <f t="shared" si="13"/>
        <v>0</v>
      </c>
      <c r="AC32" s="87">
        <f t="shared" si="13"/>
        <v>0</v>
      </c>
      <c r="AD32" s="87">
        <f t="shared" si="13"/>
        <v>0</v>
      </c>
      <c r="AE32" s="87">
        <f t="shared" si="13"/>
        <v>0</v>
      </c>
      <c r="AF32" s="87">
        <f t="shared" si="13"/>
        <v>0</v>
      </c>
      <c r="AG32" s="87">
        <f t="shared" si="13"/>
        <v>0</v>
      </c>
      <c r="AH32" s="87">
        <f t="shared" si="13"/>
        <v>0</v>
      </c>
      <c r="AI32" s="87">
        <f t="shared" si="13"/>
        <v>0</v>
      </c>
      <c r="AJ32" s="87">
        <f t="shared" si="13"/>
        <v>0</v>
      </c>
      <c r="AK32" s="88">
        <f>SUM(E32:AJ32)</f>
        <v>105854688</v>
      </c>
      <c r="AL32" s="89"/>
      <c r="AM32" s="90"/>
      <c r="AO32" s="92"/>
      <c r="AP32" s="92"/>
    </row>
    <row r="33" spans="1:42" ht="30" x14ac:dyDescent="0.25">
      <c r="A33" s="29" t="s">
        <v>51</v>
      </c>
      <c r="B33" s="18">
        <v>7</v>
      </c>
      <c r="C33" s="26" t="s">
        <v>52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>
        <v>105854688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12">
        <f>SUM(E33:AJ33)</f>
        <v>105854688</v>
      </c>
      <c r="AL33" s="22"/>
    </row>
    <row r="34" spans="1:42" s="17" customFormat="1" ht="54.75" customHeight="1" x14ac:dyDescent="0.2">
      <c r="A34" s="18"/>
      <c r="B34" s="18">
        <v>5</v>
      </c>
      <c r="C34" s="34" t="s">
        <v>68</v>
      </c>
      <c r="D34" s="11"/>
      <c r="E34" s="24">
        <f>E35+E37+E39+E41</f>
        <v>0</v>
      </c>
      <c r="F34" s="24">
        <f t="shared" ref="F34:AJ34" si="14">F35+F37+F39+F41</f>
        <v>0</v>
      </c>
      <c r="G34" s="24">
        <f t="shared" si="14"/>
        <v>0</v>
      </c>
      <c r="H34" s="24">
        <f t="shared" si="14"/>
        <v>0</v>
      </c>
      <c r="I34" s="24">
        <f t="shared" si="14"/>
        <v>0</v>
      </c>
      <c r="J34" s="24">
        <f t="shared" si="14"/>
        <v>0</v>
      </c>
      <c r="K34" s="24">
        <f t="shared" si="14"/>
        <v>0</v>
      </c>
      <c r="L34" s="24">
        <f t="shared" si="14"/>
        <v>0</v>
      </c>
      <c r="M34" s="24">
        <f t="shared" si="14"/>
        <v>0</v>
      </c>
      <c r="N34" s="24">
        <f t="shared" si="14"/>
        <v>49876480</v>
      </c>
      <c r="O34" s="24">
        <f t="shared" si="14"/>
        <v>0</v>
      </c>
      <c r="P34" s="24">
        <f t="shared" si="14"/>
        <v>0</v>
      </c>
      <c r="Q34" s="24">
        <f t="shared" si="14"/>
        <v>0</v>
      </c>
      <c r="R34" s="24">
        <f t="shared" si="14"/>
        <v>0</v>
      </c>
      <c r="S34" s="24">
        <f t="shared" si="14"/>
        <v>0</v>
      </c>
      <c r="T34" s="24">
        <f t="shared" si="14"/>
        <v>0</v>
      </c>
      <c r="U34" s="24">
        <f t="shared" si="14"/>
        <v>0</v>
      </c>
      <c r="V34" s="24">
        <f t="shared" si="14"/>
        <v>0</v>
      </c>
      <c r="W34" s="24">
        <f t="shared" si="14"/>
        <v>0</v>
      </c>
      <c r="X34" s="24">
        <f t="shared" si="14"/>
        <v>0</v>
      </c>
      <c r="Y34" s="24">
        <f t="shared" si="14"/>
        <v>0</v>
      </c>
      <c r="Z34" s="24">
        <f t="shared" si="14"/>
        <v>0</v>
      </c>
      <c r="AA34" s="24">
        <f t="shared" si="14"/>
        <v>0</v>
      </c>
      <c r="AB34" s="24">
        <f t="shared" si="14"/>
        <v>0</v>
      </c>
      <c r="AC34" s="24">
        <f t="shared" si="14"/>
        <v>0</v>
      </c>
      <c r="AD34" s="24">
        <f t="shared" si="14"/>
        <v>0</v>
      </c>
      <c r="AE34" s="24">
        <f t="shared" si="14"/>
        <v>0</v>
      </c>
      <c r="AF34" s="24">
        <f t="shared" si="14"/>
        <v>0</v>
      </c>
      <c r="AG34" s="24">
        <f t="shared" si="14"/>
        <v>0</v>
      </c>
      <c r="AH34" s="24">
        <f t="shared" si="14"/>
        <v>0</v>
      </c>
      <c r="AI34" s="24">
        <f t="shared" si="14"/>
        <v>0</v>
      </c>
      <c r="AJ34" s="24">
        <f t="shared" si="14"/>
        <v>0</v>
      </c>
      <c r="AK34" s="12"/>
      <c r="AL34" s="22"/>
      <c r="AM34" s="1"/>
      <c r="AN34" s="81">
        <f>+AK35+AK37+AK39+AK41</f>
        <v>49876480</v>
      </c>
      <c r="AO34" s="48"/>
      <c r="AP34" s="48"/>
    </row>
    <row r="35" spans="1:42" s="91" customFormat="1" ht="30" x14ac:dyDescent="0.2">
      <c r="A35" s="85"/>
      <c r="B35" s="85">
        <v>6</v>
      </c>
      <c r="C35" s="32" t="s">
        <v>69</v>
      </c>
      <c r="D35" s="86" t="s">
        <v>63</v>
      </c>
      <c r="E35" s="87">
        <f>E36</f>
        <v>0</v>
      </c>
      <c r="F35" s="87">
        <f t="shared" ref="F35:AJ35" si="15">F36</f>
        <v>0</v>
      </c>
      <c r="G35" s="87">
        <f t="shared" si="15"/>
        <v>0</v>
      </c>
      <c r="H35" s="87">
        <f t="shared" si="15"/>
        <v>0</v>
      </c>
      <c r="I35" s="87">
        <f t="shared" si="15"/>
        <v>0</v>
      </c>
      <c r="J35" s="87">
        <f t="shared" si="15"/>
        <v>0</v>
      </c>
      <c r="K35" s="87">
        <f t="shared" si="15"/>
        <v>0</v>
      </c>
      <c r="L35" s="87">
        <f t="shared" si="15"/>
        <v>0</v>
      </c>
      <c r="M35" s="87">
        <f t="shared" si="15"/>
        <v>0</v>
      </c>
      <c r="N35" s="87">
        <f t="shared" si="15"/>
        <v>8000000</v>
      </c>
      <c r="O35" s="87">
        <f t="shared" si="15"/>
        <v>0</v>
      </c>
      <c r="P35" s="87">
        <f t="shared" si="15"/>
        <v>0</v>
      </c>
      <c r="Q35" s="87">
        <f t="shared" si="15"/>
        <v>0</v>
      </c>
      <c r="R35" s="87">
        <f t="shared" si="15"/>
        <v>0</v>
      </c>
      <c r="S35" s="87">
        <f t="shared" si="15"/>
        <v>0</v>
      </c>
      <c r="T35" s="87">
        <f t="shared" si="15"/>
        <v>0</v>
      </c>
      <c r="U35" s="87">
        <f t="shared" si="15"/>
        <v>0</v>
      </c>
      <c r="V35" s="87">
        <f t="shared" si="15"/>
        <v>0</v>
      </c>
      <c r="W35" s="87">
        <f t="shared" si="15"/>
        <v>0</v>
      </c>
      <c r="X35" s="87">
        <f t="shared" si="15"/>
        <v>0</v>
      </c>
      <c r="Y35" s="87">
        <f t="shared" si="15"/>
        <v>0</v>
      </c>
      <c r="Z35" s="87">
        <f t="shared" si="15"/>
        <v>0</v>
      </c>
      <c r="AA35" s="87">
        <f t="shared" si="15"/>
        <v>0</v>
      </c>
      <c r="AB35" s="87">
        <f t="shared" si="15"/>
        <v>0</v>
      </c>
      <c r="AC35" s="87">
        <f t="shared" si="15"/>
        <v>0</v>
      </c>
      <c r="AD35" s="87">
        <f t="shared" si="15"/>
        <v>0</v>
      </c>
      <c r="AE35" s="87">
        <f t="shared" si="15"/>
        <v>0</v>
      </c>
      <c r="AF35" s="87">
        <f t="shared" si="15"/>
        <v>0</v>
      </c>
      <c r="AG35" s="87">
        <f t="shared" si="15"/>
        <v>0</v>
      </c>
      <c r="AH35" s="87">
        <f t="shared" si="15"/>
        <v>0</v>
      </c>
      <c r="AI35" s="87">
        <f t="shared" si="15"/>
        <v>0</v>
      </c>
      <c r="AJ35" s="87">
        <f t="shared" si="15"/>
        <v>0</v>
      </c>
      <c r="AK35" s="88">
        <f t="shared" ref="AK35:AK42" si="16">SUM(E35:AJ35)</f>
        <v>8000000</v>
      </c>
      <c r="AL35" s="89"/>
      <c r="AM35" s="90"/>
      <c r="AO35" s="92"/>
      <c r="AP35" s="92"/>
    </row>
    <row r="36" spans="1:42" ht="30" x14ac:dyDescent="0.25">
      <c r="A36" s="29" t="s">
        <v>51</v>
      </c>
      <c r="B36" s="18">
        <v>7</v>
      </c>
      <c r="C36" s="26" t="s">
        <v>52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>
        <v>8000000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12">
        <f t="shared" si="16"/>
        <v>8000000</v>
      </c>
      <c r="AL36" s="22"/>
    </row>
    <row r="37" spans="1:42" s="17" customFormat="1" ht="15" x14ac:dyDescent="0.2">
      <c r="A37" s="18"/>
      <c r="B37" s="18">
        <v>6</v>
      </c>
      <c r="C37" s="32" t="s">
        <v>70</v>
      </c>
      <c r="D37" s="11" t="s">
        <v>63</v>
      </c>
      <c r="E37" s="24">
        <f>E38</f>
        <v>0</v>
      </c>
      <c r="F37" s="24">
        <f t="shared" ref="F37:AJ37" si="17">F38</f>
        <v>0</v>
      </c>
      <c r="G37" s="24">
        <f t="shared" si="17"/>
        <v>0</v>
      </c>
      <c r="H37" s="24">
        <f t="shared" si="17"/>
        <v>0</v>
      </c>
      <c r="I37" s="24">
        <f t="shared" si="17"/>
        <v>0</v>
      </c>
      <c r="J37" s="24">
        <f t="shared" si="17"/>
        <v>0</v>
      </c>
      <c r="K37" s="24">
        <f t="shared" si="17"/>
        <v>0</v>
      </c>
      <c r="L37" s="24">
        <f t="shared" si="17"/>
        <v>0</v>
      </c>
      <c r="M37" s="24">
        <f t="shared" si="17"/>
        <v>0</v>
      </c>
      <c r="N37" s="24">
        <f t="shared" si="17"/>
        <v>3000000</v>
      </c>
      <c r="O37" s="24">
        <f t="shared" si="17"/>
        <v>0</v>
      </c>
      <c r="P37" s="24">
        <f t="shared" si="17"/>
        <v>0</v>
      </c>
      <c r="Q37" s="24">
        <f t="shared" si="17"/>
        <v>0</v>
      </c>
      <c r="R37" s="24">
        <f t="shared" si="17"/>
        <v>0</v>
      </c>
      <c r="S37" s="24">
        <f t="shared" si="17"/>
        <v>0</v>
      </c>
      <c r="T37" s="24">
        <f t="shared" si="17"/>
        <v>0</v>
      </c>
      <c r="U37" s="24">
        <f t="shared" si="17"/>
        <v>0</v>
      </c>
      <c r="V37" s="24">
        <f t="shared" si="17"/>
        <v>0</v>
      </c>
      <c r="W37" s="24">
        <f t="shared" si="17"/>
        <v>0</v>
      </c>
      <c r="X37" s="24">
        <f t="shared" si="17"/>
        <v>0</v>
      </c>
      <c r="Y37" s="24">
        <f t="shared" si="17"/>
        <v>0</v>
      </c>
      <c r="Z37" s="24">
        <f t="shared" si="17"/>
        <v>0</v>
      </c>
      <c r="AA37" s="24">
        <f t="shared" si="17"/>
        <v>0</v>
      </c>
      <c r="AB37" s="24">
        <f t="shared" si="17"/>
        <v>0</v>
      </c>
      <c r="AC37" s="24">
        <f t="shared" si="17"/>
        <v>0</v>
      </c>
      <c r="AD37" s="24">
        <f t="shared" si="17"/>
        <v>0</v>
      </c>
      <c r="AE37" s="24">
        <f t="shared" si="17"/>
        <v>0</v>
      </c>
      <c r="AF37" s="24">
        <f t="shared" si="17"/>
        <v>0</v>
      </c>
      <c r="AG37" s="24">
        <f t="shared" si="17"/>
        <v>0</v>
      </c>
      <c r="AH37" s="24">
        <f t="shared" si="17"/>
        <v>0</v>
      </c>
      <c r="AI37" s="24">
        <f t="shared" si="17"/>
        <v>0</v>
      </c>
      <c r="AJ37" s="24">
        <f t="shared" si="17"/>
        <v>0</v>
      </c>
      <c r="AK37" s="80">
        <f t="shared" si="16"/>
        <v>3000000</v>
      </c>
      <c r="AL37" s="22"/>
      <c r="AM37" s="1"/>
      <c r="AO37" s="48"/>
      <c r="AP37" s="48"/>
    </row>
    <row r="38" spans="1:42" ht="30" x14ac:dyDescent="0.25">
      <c r="A38" s="29" t="s">
        <v>51</v>
      </c>
      <c r="B38" s="18">
        <v>7</v>
      </c>
      <c r="C38" s="26" t="s">
        <v>52</v>
      </c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>
        <v>3000000</v>
      </c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12">
        <f t="shared" si="16"/>
        <v>3000000</v>
      </c>
      <c r="AL38" s="22"/>
    </row>
    <row r="39" spans="1:42" s="17" customFormat="1" ht="30" x14ac:dyDescent="0.2">
      <c r="A39" s="18"/>
      <c r="B39" s="18">
        <v>6</v>
      </c>
      <c r="C39" s="32" t="s">
        <v>71</v>
      </c>
      <c r="D39" s="11" t="s">
        <v>63</v>
      </c>
      <c r="E39" s="24">
        <f>E40</f>
        <v>0</v>
      </c>
      <c r="F39" s="24">
        <f t="shared" ref="F39:AJ39" si="18">F40</f>
        <v>0</v>
      </c>
      <c r="G39" s="24">
        <f t="shared" si="18"/>
        <v>0</v>
      </c>
      <c r="H39" s="24">
        <f t="shared" si="18"/>
        <v>0</v>
      </c>
      <c r="I39" s="24">
        <f t="shared" si="18"/>
        <v>0</v>
      </c>
      <c r="J39" s="24">
        <f t="shared" si="18"/>
        <v>0</v>
      </c>
      <c r="K39" s="24">
        <f t="shared" si="18"/>
        <v>0</v>
      </c>
      <c r="L39" s="24">
        <f t="shared" si="18"/>
        <v>0</v>
      </c>
      <c r="M39" s="24">
        <f t="shared" si="18"/>
        <v>0</v>
      </c>
      <c r="N39" s="24">
        <f t="shared" si="18"/>
        <v>20000000</v>
      </c>
      <c r="O39" s="24">
        <f t="shared" si="18"/>
        <v>0</v>
      </c>
      <c r="P39" s="24">
        <f t="shared" si="18"/>
        <v>0</v>
      </c>
      <c r="Q39" s="24">
        <f t="shared" si="18"/>
        <v>0</v>
      </c>
      <c r="R39" s="24">
        <f t="shared" si="18"/>
        <v>0</v>
      </c>
      <c r="S39" s="24">
        <f t="shared" si="18"/>
        <v>0</v>
      </c>
      <c r="T39" s="24">
        <f t="shared" si="18"/>
        <v>0</v>
      </c>
      <c r="U39" s="24">
        <f t="shared" si="18"/>
        <v>0</v>
      </c>
      <c r="V39" s="24">
        <f t="shared" si="18"/>
        <v>0</v>
      </c>
      <c r="W39" s="24">
        <f t="shared" si="18"/>
        <v>0</v>
      </c>
      <c r="X39" s="24">
        <f t="shared" si="18"/>
        <v>0</v>
      </c>
      <c r="Y39" s="24">
        <f t="shared" si="18"/>
        <v>0</v>
      </c>
      <c r="Z39" s="24">
        <f t="shared" si="18"/>
        <v>0</v>
      </c>
      <c r="AA39" s="24">
        <f t="shared" si="18"/>
        <v>0</v>
      </c>
      <c r="AB39" s="24">
        <f t="shared" si="18"/>
        <v>0</v>
      </c>
      <c r="AC39" s="24">
        <f t="shared" si="18"/>
        <v>0</v>
      </c>
      <c r="AD39" s="24">
        <f t="shared" si="18"/>
        <v>0</v>
      </c>
      <c r="AE39" s="24">
        <f t="shared" si="18"/>
        <v>0</v>
      </c>
      <c r="AF39" s="24">
        <f t="shared" si="18"/>
        <v>0</v>
      </c>
      <c r="AG39" s="24">
        <f t="shared" si="18"/>
        <v>0</v>
      </c>
      <c r="AH39" s="24">
        <f t="shared" si="18"/>
        <v>0</v>
      </c>
      <c r="AI39" s="24">
        <f t="shared" si="18"/>
        <v>0</v>
      </c>
      <c r="AJ39" s="24">
        <f t="shared" si="18"/>
        <v>0</v>
      </c>
      <c r="AK39" s="80">
        <f t="shared" si="16"/>
        <v>20000000</v>
      </c>
      <c r="AL39" s="22"/>
      <c r="AM39" s="1"/>
      <c r="AO39" s="48"/>
      <c r="AP39" s="48"/>
    </row>
    <row r="40" spans="1:42" ht="15" x14ac:dyDescent="0.25">
      <c r="A40" s="29" t="s">
        <v>72</v>
      </c>
      <c r="B40" s="18">
        <v>7</v>
      </c>
      <c r="C40" s="33" t="s">
        <v>73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>
        <v>20000000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12">
        <f t="shared" si="16"/>
        <v>20000000</v>
      </c>
      <c r="AL40" s="22"/>
    </row>
    <row r="41" spans="1:42" s="17" customFormat="1" ht="30" x14ac:dyDescent="0.2">
      <c r="A41" s="18"/>
      <c r="B41" s="18">
        <v>6</v>
      </c>
      <c r="C41" s="32" t="s">
        <v>74</v>
      </c>
      <c r="D41" s="11" t="s">
        <v>63</v>
      </c>
      <c r="E41" s="24">
        <f>E42</f>
        <v>0</v>
      </c>
      <c r="F41" s="24">
        <f t="shared" ref="F41:AJ41" si="19">F42</f>
        <v>0</v>
      </c>
      <c r="G41" s="24">
        <f t="shared" si="19"/>
        <v>0</v>
      </c>
      <c r="H41" s="24">
        <f t="shared" si="19"/>
        <v>0</v>
      </c>
      <c r="I41" s="24">
        <f t="shared" si="19"/>
        <v>0</v>
      </c>
      <c r="J41" s="24">
        <f t="shared" si="19"/>
        <v>0</v>
      </c>
      <c r="K41" s="24">
        <f t="shared" si="19"/>
        <v>0</v>
      </c>
      <c r="L41" s="24">
        <f t="shared" si="19"/>
        <v>0</v>
      </c>
      <c r="M41" s="24">
        <f t="shared" si="19"/>
        <v>0</v>
      </c>
      <c r="N41" s="24">
        <f t="shared" si="19"/>
        <v>18876480</v>
      </c>
      <c r="O41" s="24">
        <f t="shared" si="19"/>
        <v>0</v>
      </c>
      <c r="P41" s="24">
        <f t="shared" si="19"/>
        <v>0</v>
      </c>
      <c r="Q41" s="24">
        <f t="shared" si="19"/>
        <v>0</v>
      </c>
      <c r="R41" s="24">
        <f t="shared" si="19"/>
        <v>0</v>
      </c>
      <c r="S41" s="24">
        <f t="shared" si="19"/>
        <v>0</v>
      </c>
      <c r="T41" s="24">
        <f t="shared" si="19"/>
        <v>0</v>
      </c>
      <c r="U41" s="24">
        <f t="shared" si="19"/>
        <v>0</v>
      </c>
      <c r="V41" s="24">
        <f t="shared" si="19"/>
        <v>0</v>
      </c>
      <c r="W41" s="24">
        <f t="shared" si="19"/>
        <v>0</v>
      </c>
      <c r="X41" s="24">
        <f t="shared" si="19"/>
        <v>0</v>
      </c>
      <c r="Y41" s="24">
        <f t="shared" si="19"/>
        <v>0</v>
      </c>
      <c r="Z41" s="24">
        <f t="shared" si="19"/>
        <v>0</v>
      </c>
      <c r="AA41" s="24">
        <f t="shared" si="19"/>
        <v>0</v>
      </c>
      <c r="AB41" s="24">
        <f t="shared" si="19"/>
        <v>0</v>
      </c>
      <c r="AC41" s="24">
        <f t="shared" si="19"/>
        <v>0</v>
      </c>
      <c r="AD41" s="24">
        <f t="shared" si="19"/>
        <v>0</v>
      </c>
      <c r="AE41" s="24">
        <f t="shared" si="19"/>
        <v>0</v>
      </c>
      <c r="AF41" s="24">
        <f t="shared" si="19"/>
        <v>0</v>
      </c>
      <c r="AG41" s="24">
        <f t="shared" si="19"/>
        <v>0</v>
      </c>
      <c r="AH41" s="24">
        <f t="shared" si="19"/>
        <v>0</v>
      </c>
      <c r="AI41" s="24">
        <f t="shared" si="19"/>
        <v>0</v>
      </c>
      <c r="AJ41" s="24">
        <f t="shared" si="19"/>
        <v>0</v>
      </c>
      <c r="AK41" s="80">
        <f t="shared" si="16"/>
        <v>18876480</v>
      </c>
      <c r="AL41" s="22"/>
      <c r="AM41" s="1"/>
      <c r="AO41" s="48"/>
      <c r="AP41" s="48"/>
    </row>
    <row r="42" spans="1:42" ht="15" x14ac:dyDescent="0.25">
      <c r="A42" s="29" t="s">
        <v>43</v>
      </c>
      <c r="B42" s="18">
        <v>7</v>
      </c>
      <c r="C42" s="26" t="s">
        <v>44</v>
      </c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>
        <v>18876480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12">
        <f t="shared" si="16"/>
        <v>18876480</v>
      </c>
      <c r="AL42" s="22"/>
    </row>
    <row r="43" spans="1:42" s="17" customFormat="1" ht="60" x14ac:dyDescent="0.2">
      <c r="A43" s="18"/>
      <c r="B43" s="18">
        <v>5</v>
      </c>
      <c r="C43" s="34" t="s">
        <v>75</v>
      </c>
      <c r="D43" s="11"/>
      <c r="E43" s="24">
        <f>E44+E46+E48</f>
        <v>0</v>
      </c>
      <c r="F43" s="24">
        <f t="shared" ref="F43:AJ43" si="20">F44+F46+F48</f>
        <v>0</v>
      </c>
      <c r="G43" s="24">
        <f t="shared" si="20"/>
        <v>0</v>
      </c>
      <c r="H43" s="24">
        <f t="shared" si="20"/>
        <v>0</v>
      </c>
      <c r="I43" s="24">
        <f t="shared" si="20"/>
        <v>0</v>
      </c>
      <c r="J43" s="24">
        <f t="shared" si="20"/>
        <v>0</v>
      </c>
      <c r="K43" s="24">
        <f t="shared" si="20"/>
        <v>0</v>
      </c>
      <c r="L43" s="24">
        <f t="shared" si="20"/>
        <v>0</v>
      </c>
      <c r="M43" s="24">
        <f t="shared" si="20"/>
        <v>0</v>
      </c>
      <c r="N43" s="24">
        <f t="shared" si="20"/>
        <v>18000000</v>
      </c>
      <c r="O43" s="24">
        <f t="shared" si="20"/>
        <v>0</v>
      </c>
      <c r="P43" s="24">
        <f t="shared" si="20"/>
        <v>0</v>
      </c>
      <c r="Q43" s="24">
        <f t="shared" si="20"/>
        <v>0</v>
      </c>
      <c r="R43" s="24">
        <f t="shared" si="20"/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>
        <f t="shared" si="20"/>
        <v>0</v>
      </c>
      <c r="AB43" s="24">
        <f t="shared" si="20"/>
        <v>0</v>
      </c>
      <c r="AC43" s="24">
        <f t="shared" si="20"/>
        <v>0</v>
      </c>
      <c r="AD43" s="24">
        <f t="shared" si="20"/>
        <v>0</v>
      </c>
      <c r="AE43" s="24">
        <f t="shared" si="20"/>
        <v>0</v>
      </c>
      <c r="AF43" s="24">
        <f t="shared" si="20"/>
        <v>0</v>
      </c>
      <c r="AG43" s="24">
        <f t="shared" si="20"/>
        <v>0</v>
      </c>
      <c r="AH43" s="24">
        <f t="shared" si="20"/>
        <v>0</v>
      </c>
      <c r="AI43" s="24">
        <f t="shared" si="20"/>
        <v>0</v>
      </c>
      <c r="AJ43" s="24">
        <f t="shared" si="20"/>
        <v>0</v>
      </c>
      <c r="AK43" s="80">
        <f t="shared" si="2"/>
        <v>18000000</v>
      </c>
      <c r="AL43" s="22"/>
      <c r="AM43" s="1"/>
      <c r="AO43" s="48"/>
      <c r="AP43" s="48"/>
    </row>
    <row r="44" spans="1:42" s="17" customFormat="1" ht="30" x14ac:dyDescent="0.2">
      <c r="A44" s="18"/>
      <c r="B44" s="18">
        <v>6</v>
      </c>
      <c r="C44" s="32" t="s">
        <v>76</v>
      </c>
      <c r="D44" s="11" t="s">
        <v>63</v>
      </c>
      <c r="E44" s="24">
        <f>E45</f>
        <v>0</v>
      </c>
      <c r="F44" s="24">
        <f t="shared" ref="F44:AJ44" si="21">F45</f>
        <v>0</v>
      </c>
      <c r="G44" s="24">
        <f t="shared" si="21"/>
        <v>0</v>
      </c>
      <c r="H44" s="24">
        <f t="shared" si="21"/>
        <v>0</v>
      </c>
      <c r="I44" s="24">
        <f t="shared" si="21"/>
        <v>0</v>
      </c>
      <c r="J44" s="24">
        <f t="shared" si="21"/>
        <v>0</v>
      </c>
      <c r="K44" s="24">
        <f t="shared" si="21"/>
        <v>0</v>
      </c>
      <c r="L44" s="24">
        <f t="shared" si="21"/>
        <v>0</v>
      </c>
      <c r="M44" s="24">
        <f t="shared" si="21"/>
        <v>0</v>
      </c>
      <c r="N44" s="24">
        <f t="shared" si="21"/>
        <v>5000000</v>
      </c>
      <c r="O44" s="24">
        <f t="shared" si="21"/>
        <v>0</v>
      </c>
      <c r="P44" s="24">
        <f t="shared" si="21"/>
        <v>0</v>
      </c>
      <c r="Q44" s="24">
        <f t="shared" si="21"/>
        <v>0</v>
      </c>
      <c r="R44" s="24">
        <f t="shared" si="21"/>
        <v>0</v>
      </c>
      <c r="S44" s="24">
        <f t="shared" si="21"/>
        <v>0</v>
      </c>
      <c r="T44" s="24">
        <f t="shared" si="21"/>
        <v>0</v>
      </c>
      <c r="U44" s="24">
        <f t="shared" si="21"/>
        <v>0</v>
      </c>
      <c r="V44" s="24">
        <f t="shared" si="21"/>
        <v>0</v>
      </c>
      <c r="W44" s="24">
        <f t="shared" si="21"/>
        <v>0</v>
      </c>
      <c r="X44" s="24">
        <f t="shared" si="21"/>
        <v>0</v>
      </c>
      <c r="Y44" s="24">
        <f t="shared" si="21"/>
        <v>0</v>
      </c>
      <c r="Z44" s="24">
        <f t="shared" si="21"/>
        <v>0</v>
      </c>
      <c r="AA44" s="24">
        <f t="shared" si="21"/>
        <v>0</v>
      </c>
      <c r="AB44" s="24">
        <f t="shared" si="21"/>
        <v>0</v>
      </c>
      <c r="AC44" s="24">
        <f t="shared" si="21"/>
        <v>0</v>
      </c>
      <c r="AD44" s="24">
        <f t="shared" si="21"/>
        <v>0</v>
      </c>
      <c r="AE44" s="24">
        <f t="shared" si="21"/>
        <v>0</v>
      </c>
      <c r="AF44" s="24">
        <f t="shared" si="21"/>
        <v>0</v>
      </c>
      <c r="AG44" s="24">
        <f t="shared" si="21"/>
        <v>0</v>
      </c>
      <c r="AH44" s="24">
        <f t="shared" si="21"/>
        <v>0</v>
      </c>
      <c r="AI44" s="24">
        <f t="shared" si="21"/>
        <v>0</v>
      </c>
      <c r="AJ44" s="24">
        <f t="shared" si="21"/>
        <v>0</v>
      </c>
      <c r="AK44" s="12">
        <f t="shared" si="2"/>
        <v>5000000</v>
      </c>
      <c r="AL44" s="22"/>
      <c r="AM44" s="1"/>
      <c r="AO44" s="48"/>
      <c r="AP44" s="48"/>
    </row>
    <row r="45" spans="1:42" ht="15" x14ac:dyDescent="0.25">
      <c r="A45" s="29"/>
      <c r="B45" s="18">
        <v>7</v>
      </c>
      <c r="C45" s="26" t="s">
        <v>56</v>
      </c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>
        <v>5000000</v>
      </c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80">
        <f t="shared" si="2"/>
        <v>5000000</v>
      </c>
      <c r="AL45" s="22"/>
    </row>
    <row r="46" spans="1:42" s="17" customFormat="1" ht="15" x14ac:dyDescent="0.2">
      <c r="A46" s="18"/>
      <c r="B46" s="18">
        <v>6</v>
      </c>
      <c r="C46" s="32" t="s">
        <v>77</v>
      </c>
      <c r="D46" s="11" t="s">
        <v>63</v>
      </c>
      <c r="E46" s="24">
        <f>E47</f>
        <v>0</v>
      </c>
      <c r="F46" s="24">
        <f t="shared" ref="F46:AJ46" si="22">F47</f>
        <v>0</v>
      </c>
      <c r="G46" s="24">
        <f t="shared" si="22"/>
        <v>0</v>
      </c>
      <c r="H46" s="24">
        <f t="shared" si="22"/>
        <v>0</v>
      </c>
      <c r="I46" s="24">
        <f t="shared" si="22"/>
        <v>0</v>
      </c>
      <c r="J46" s="24">
        <f t="shared" si="22"/>
        <v>0</v>
      </c>
      <c r="K46" s="24">
        <f t="shared" si="22"/>
        <v>0</v>
      </c>
      <c r="L46" s="24">
        <f t="shared" si="22"/>
        <v>0</v>
      </c>
      <c r="M46" s="24">
        <f t="shared" si="22"/>
        <v>0</v>
      </c>
      <c r="N46" s="24">
        <f t="shared" si="22"/>
        <v>3000000</v>
      </c>
      <c r="O46" s="24">
        <f t="shared" si="22"/>
        <v>0</v>
      </c>
      <c r="P46" s="24">
        <f t="shared" si="22"/>
        <v>0</v>
      </c>
      <c r="Q46" s="24">
        <f t="shared" si="22"/>
        <v>0</v>
      </c>
      <c r="R46" s="24">
        <f t="shared" si="22"/>
        <v>0</v>
      </c>
      <c r="S46" s="24">
        <f t="shared" si="22"/>
        <v>0</v>
      </c>
      <c r="T46" s="24">
        <f t="shared" si="22"/>
        <v>0</v>
      </c>
      <c r="U46" s="24">
        <f t="shared" si="22"/>
        <v>0</v>
      </c>
      <c r="V46" s="24">
        <f t="shared" si="22"/>
        <v>0</v>
      </c>
      <c r="W46" s="24">
        <f t="shared" si="22"/>
        <v>0</v>
      </c>
      <c r="X46" s="24">
        <f t="shared" si="22"/>
        <v>0</v>
      </c>
      <c r="Y46" s="24">
        <f t="shared" si="22"/>
        <v>0</v>
      </c>
      <c r="Z46" s="24">
        <f t="shared" si="22"/>
        <v>0</v>
      </c>
      <c r="AA46" s="24">
        <f t="shared" si="22"/>
        <v>0</v>
      </c>
      <c r="AB46" s="24">
        <f t="shared" si="22"/>
        <v>0</v>
      </c>
      <c r="AC46" s="24">
        <f t="shared" si="22"/>
        <v>0</v>
      </c>
      <c r="AD46" s="24">
        <f t="shared" si="22"/>
        <v>0</v>
      </c>
      <c r="AE46" s="24">
        <f t="shared" si="22"/>
        <v>0</v>
      </c>
      <c r="AF46" s="24">
        <f t="shared" si="22"/>
        <v>0</v>
      </c>
      <c r="AG46" s="24">
        <f t="shared" si="22"/>
        <v>0</v>
      </c>
      <c r="AH46" s="24">
        <f t="shared" si="22"/>
        <v>0</v>
      </c>
      <c r="AI46" s="24">
        <f t="shared" si="22"/>
        <v>0</v>
      </c>
      <c r="AJ46" s="24">
        <f t="shared" si="22"/>
        <v>0</v>
      </c>
      <c r="AK46" s="80">
        <f t="shared" si="2"/>
        <v>3000000</v>
      </c>
      <c r="AL46" s="22"/>
      <c r="AM46" s="1"/>
      <c r="AO46" s="48"/>
      <c r="AP46" s="48"/>
    </row>
    <row r="47" spans="1:42" ht="15" x14ac:dyDescent="0.25">
      <c r="A47" s="29"/>
      <c r="B47" s="18">
        <v>7</v>
      </c>
      <c r="C47" s="26" t="s">
        <v>56</v>
      </c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>
        <v>3000000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2">
        <f t="shared" si="2"/>
        <v>3000000</v>
      </c>
      <c r="AL47" s="22"/>
    </row>
    <row r="48" spans="1:42" s="91" customFormat="1" ht="30" x14ac:dyDescent="0.2">
      <c r="A48" s="85"/>
      <c r="B48" s="85">
        <v>6</v>
      </c>
      <c r="C48" s="32" t="s">
        <v>78</v>
      </c>
      <c r="D48" s="86" t="s">
        <v>63</v>
      </c>
      <c r="E48" s="87">
        <f>E49+E50</f>
        <v>0</v>
      </c>
      <c r="F48" s="87">
        <f t="shared" ref="F48:AJ48" si="23">F49+F50</f>
        <v>0</v>
      </c>
      <c r="G48" s="87">
        <f t="shared" si="23"/>
        <v>0</v>
      </c>
      <c r="H48" s="87">
        <f t="shared" si="23"/>
        <v>0</v>
      </c>
      <c r="I48" s="87">
        <f t="shared" si="23"/>
        <v>0</v>
      </c>
      <c r="J48" s="87">
        <f t="shared" si="23"/>
        <v>0</v>
      </c>
      <c r="K48" s="87">
        <f t="shared" si="23"/>
        <v>0</v>
      </c>
      <c r="L48" s="87">
        <f t="shared" si="23"/>
        <v>0</v>
      </c>
      <c r="M48" s="87">
        <f t="shared" si="23"/>
        <v>0</v>
      </c>
      <c r="N48" s="87">
        <f t="shared" si="23"/>
        <v>10000000</v>
      </c>
      <c r="O48" s="87">
        <f t="shared" si="23"/>
        <v>0</v>
      </c>
      <c r="P48" s="87">
        <f t="shared" si="23"/>
        <v>0</v>
      </c>
      <c r="Q48" s="87">
        <f t="shared" si="23"/>
        <v>0</v>
      </c>
      <c r="R48" s="87">
        <f t="shared" si="23"/>
        <v>0</v>
      </c>
      <c r="S48" s="87">
        <f t="shared" si="23"/>
        <v>0</v>
      </c>
      <c r="T48" s="87">
        <f t="shared" si="23"/>
        <v>0</v>
      </c>
      <c r="U48" s="87">
        <f t="shared" si="23"/>
        <v>0</v>
      </c>
      <c r="V48" s="87">
        <f t="shared" si="23"/>
        <v>0</v>
      </c>
      <c r="W48" s="87">
        <f t="shared" si="23"/>
        <v>0</v>
      </c>
      <c r="X48" s="87">
        <f t="shared" si="23"/>
        <v>0</v>
      </c>
      <c r="Y48" s="87">
        <f t="shared" si="23"/>
        <v>0</v>
      </c>
      <c r="Z48" s="87">
        <f t="shared" si="23"/>
        <v>0</v>
      </c>
      <c r="AA48" s="87">
        <f t="shared" si="23"/>
        <v>0</v>
      </c>
      <c r="AB48" s="87">
        <f t="shared" si="23"/>
        <v>0</v>
      </c>
      <c r="AC48" s="87">
        <f t="shared" si="23"/>
        <v>0</v>
      </c>
      <c r="AD48" s="87">
        <f t="shared" si="23"/>
        <v>0</v>
      </c>
      <c r="AE48" s="87">
        <f t="shared" si="23"/>
        <v>0</v>
      </c>
      <c r="AF48" s="87">
        <f t="shared" si="23"/>
        <v>0</v>
      </c>
      <c r="AG48" s="87">
        <f t="shared" si="23"/>
        <v>0</v>
      </c>
      <c r="AH48" s="87">
        <f t="shared" si="23"/>
        <v>0</v>
      </c>
      <c r="AI48" s="87">
        <f t="shared" si="23"/>
        <v>0</v>
      </c>
      <c r="AJ48" s="87">
        <f t="shared" si="23"/>
        <v>0</v>
      </c>
      <c r="AK48" s="88">
        <f>SUM(E48:AJ48)</f>
        <v>10000000</v>
      </c>
      <c r="AL48" s="89"/>
      <c r="AM48" s="90"/>
      <c r="AO48" s="92"/>
      <c r="AP48" s="92"/>
    </row>
    <row r="49" spans="1:42" ht="15" x14ac:dyDescent="0.25">
      <c r="A49" s="29" t="s">
        <v>72</v>
      </c>
      <c r="B49" s="18">
        <v>7</v>
      </c>
      <c r="C49" s="26" t="s">
        <v>56</v>
      </c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>
        <v>8000000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12">
        <f>SUM(E49:AJ49)</f>
        <v>8000000</v>
      </c>
      <c r="AL49" s="22"/>
    </row>
    <row r="50" spans="1:42" ht="15" x14ac:dyDescent="0.25">
      <c r="A50" s="29" t="s">
        <v>79</v>
      </c>
      <c r="B50" s="18">
        <v>7</v>
      </c>
      <c r="C50" s="26" t="s">
        <v>80</v>
      </c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>
        <v>2000000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12">
        <f>SUM(E50:AJ50)</f>
        <v>2000000</v>
      </c>
      <c r="AL50" s="22"/>
    </row>
    <row r="51" spans="1:42" s="17" customFormat="1" ht="45" x14ac:dyDescent="0.2">
      <c r="A51" s="18"/>
      <c r="B51" s="18">
        <v>5</v>
      </c>
      <c r="C51" s="34" t="s">
        <v>81</v>
      </c>
      <c r="D51" s="11"/>
      <c r="E51" s="24">
        <f>E52+E54+E56+E58</f>
        <v>0</v>
      </c>
      <c r="F51" s="24">
        <f t="shared" ref="F51:AJ51" si="24">F52+F54+F56+F58</f>
        <v>0</v>
      </c>
      <c r="G51" s="24">
        <f t="shared" si="24"/>
        <v>0</v>
      </c>
      <c r="H51" s="24">
        <f t="shared" si="24"/>
        <v>0</v>
      </c>
      <c r="I51" s="24">
        <f t="shared" si="24"/>
        <v>0</v>
      </c>
      <c r="J51" s="24">
        <f t="shared" si="24"/>
        <v>0</v>
      </c>
      <c r="K51" s="24">
        <f t="shared" si="24"/>
        <v>0</v>
      </c>
      <c r="L51" s="24">
        <f t="shared" si="24"/>
        <v>0</v>
      </c>
      <c r="M51" s="24">
        <f t="shared" si="24"/>
        <v>86468308</v>
      </c>
      <c r="N51" s="24">
        <f t="shared" si="24"/>
        <v>389531692</v>
      </c>
      <c r="O51" s="24">
        <f t="shared" si="24"/>
        <v>0</v>
      </c>
      <c r="P51" s="24">
        <f t="shared" si="24"/>
        <v>0</v>
      </c>
      <c r="Q51" s="24">
        <f t="shared" si="24"/>
        <v>246447771</v>
      </c>
      <c r="R51" s="24">
        <f t="shared" si="24"/>
        <v>0</v>
      </c>
      <c r="S51" s="24">
        <f t="shared" si="24"/>
        <v>0</v>
      </c>
      <c r="T51" s="24">
        <f t="shared" si="24"/>
        <v>0</v>
      </c>
      <c r="U51" s="24">
        <f t="shared" si="24"/>
        <v>0</v>
      </c>
      <c r="V51" s="24">
        <f t="shared" si="24"/>
        <v>0</v>
      </c>
      <c r="W51" s="24">
        <f t="shared" si="24"/>
        <v>0</v>
      </c>
      <c r="X51" s="24">
        <f t="shared" si="24"/>
        <v>0</v>
      </c>
      <c r="Y51" s="24">
        <f t="shared" si="24"/>
        <v>0</v>
      </c>
      <c r="Z51" s="24">
        <f t="shared" si="24"/>
        <v>0</v>
      </c>
      <c r="AA51" s="24">
        <f t="shared" si="24"/>
        <v>0</v>
      </c>
      <c r="AB51" s="24">
        <f t="shared" si="24"/>
        <v>0</v>
      </c>
      <c r="AC51" s="24">
        <f t="shared" si="24"/>
        <v>0</v>
      </c>
      <c r="AD51" s="24">
        <f t="shared" si="24"/>
        <v>0</v>
      </c>
      <c r="AE51" s="24">
        <f t="shared" si="24"/>
        <v>0</v>
      </c>
      <c r="AF51" s="24">
        <f t="shared" si="24"/>
        <v>0</v>
      </c>
      <c r="AG51" s="24">
        <f t="shared" si="24"/>
        <v>0</v>
      </c>
      <c r="AH51" s="24">
        <f t="shared" si="24"/>
        <v>0</v>
      </c>
      <c r="AI51" s="24">
        <f t="shared" si="24"/>
        <v>0</v>
      </c>
      <c r="AJ51" s="24">
        <f t="shared" si="24"/>
        <v>0</v>
      </c>
      <c r="AK51" s="80">
        <f>SUM(E51:AJ51)</f>
        <v>722447771</v>
      </c>
      <c r="AL51" s="22"/>
      <c r="AM51" s="1"/>
      <c r="AO51" s="48"/>
      <c r="AP51" s="48"/>
    </row>
    <row r="52" spans="1:42" s="91" customFormat="1" ht="15" x14ac:dyDescent="0.2">
      <c r="A52" s="85"/>
      <c r="B52" s="85">
        <v>6</v>
      </c>
      <c r="C52" s="32" t="s">
        <v>82</v>
      </c>
      <c r="D52" s="86" t="s">
        <v>58</v>
      </c>
      <c r="E52" s="87">
        <f>E53</f>
        <v>0</v>
      </c>
      <c r="F52" s="87">
        <f t="shared" ref="F52:AJ52" si="25">F53</f>
        <v>0</v>
      </c>
      <c r="G52" s="87">
        <f t="shared" si="25"/>
        <v>0</v>
      </c>
      <c r="H52" s="87">
        <f t="shared" si="25"/>
        <v>0</v>
      </c>
      <c r="I52" s="87">
        <f t="shared" si="25"/>
        <v>0</v>
      </c>
      <c r="J52" s="87">
        <f t="shared" si="25"/>
        <v>0</v>
      </c>
      <c r="K52" s="87">
        <f t="shared" si="25"/>
        <v>0</v>
      </c>
      <c r="L52" s="87">
        <f t="shared" si="25"/>
        <v>0</v>
      </c>
      <c r="M52" s="87">
        <f t="shared" si="25"/>
        <v>0</v>
      </c>
      <c r="N52" s="87">
        <f t="shared" si="25"/>
        <v>366000000</v>
      </c>
      <c r="O52" s="87">
        <f t="shared" si="25"/>
        <v>0</v>
      </c>
      <c r="P52" s="87">
        <f t="shared" si="25"/>
        <v>0</v>
      </c>
      <c r="Q52" s="87">
        <f t="shared" si="25"/>
        <v>0</v>
      </c>
      <c r="R52" s="87">
        <f t="shared" si="25"/>
        <v>0</v>
      </c>
      <c r="S52" s="87">
        <f t="shared" si="25"/>
        <v>0</v>
      </c>
      <c r="T52" s="87">
        <f t="shared" si="25"/>
        <v>0</v>
      </c>
      <c r="U52" s="87">
        <f t="shared" si="25"/>
        <v>0</v>
      </c>
      <c r="V52" s="87">
        <f t="shared" si="25"/>
        <v>0</v>
      </c>
      <c r="W52" s="87">
        <f t="shared" si="25"/>
        <v>0</v>
      </c>
      <c r="X52" s="87">
        <f t="shared" si="25"/>
        <v>0</v>
      </c>
      <c r="Y52" s="87">
        <f t="shared" si="25"/>
        <v>0</v>
      </c>
      <c r="Z52" s="87">
        <f t="shared" si="25"/>
        <v>0</v>
      </c>
      <c r="AA52" s="87">
        <f t="shared" si="25"/>
        <v>0</v>
      </c>
      <c r="AB52" s="87">
        <f t="shared" si="25"/>
        <v>0</v>
      </c>
      <c r="AC52" s="87">
        <f t="shared" si="25"/>
        <v>0</v>
      </c>
      <c r="AD52" s="87">
        <f t="shared" si="25"/>
        <v>0</v>
      </c>
      <c r="AE52" s="87">
        <f t="shared" si="25"/>
        <v>0</v>
      </c>
      <c r="AF52" s="87">
        <f t="shared" si="25"/>
        <v>0</v>
      </c>
      <c r="AG52" s="87">
        <f t="shared" si="25"/>
        <v>0</v>
      </c>
      <c r="AH52" s="87">
        <f t="shared" si="25"/>
        <v>0</v>
      </c>
      <c r="AI52" s="87">
        <f t="shared" si="25"/>
        <v>0</v>
      </c>
      <c r="AJ52" s="87">
        <f t="shared" si="25"/>
        <v>0</v>
      </c>
      <c r="AK52" s="88">
        <f t="shared" si="2"/>
        <v>366000000</v>
      </c>
      <c r="AL52" s="89"/>
      <c r="AM52" s="90"/>
      <c r="AO52" s="92"/>
      <c r="AP52" s="92"/>
    </row>
    <row r="53" spans="1:42" ht="30" x14ac:dyDescent="0.25">
      <c r="A53" s="29" t="s">
        <v>51</v>
      </c>
      <c r="B53" s="18">
        <v>7</v>
      </c>
      <c r="C53" s="26" t="s">
        <v>52</v>
      </c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>
        <v>366000000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12">
        <f t="shared" si="2"/>
        <v>366000000</v>
      </c>
      <c r="AL53" s="22"/>
    </row>
    <row r="54" spans="1:42" s="17" customFormat="1" ht="15" x14ac:dyDescent="0.2">
      <c r="A54" s="18"/>
      <c r="B54" s="18">
        <v>6</v>
      </c>
      <c r="C54" s="32" t="s">
        <v>83</v>
      </c>
      <c r="D54" s="11" t="s">
        <v>84</v>
      </c>
      <c r="E54" s="24">
        <f>E55</f>
        <v>0</v>
      </c>
      <c r="F54" s="24">
        <f t="shared" ref="F54:AJ54" si="26">F55</f>
        <v>0</v>
      </c>
      <c r="G54" s="24">
        <f t="shared" si="26"/>
        <v>0</v>
      </c>
      <c r="H54" s="24">
        <f t="shared" si="26"/>
        <v>0</v>
      </c>
      <c r="I54" s="24">
        <f t="shared" si="26"/>
        <v>0</v>
      </c>
      <c r="J54" s="24">
        <f t="shared" si="26"/>
        <v>0</v>
      </c>
      <c r="K54" s="24">
        <f t="shared" si="26"/>
        <v>0</v>
      </c>
      <c r="L54" s="24">
        <f t="shared" si="26"/>
        <v>0</v>
      </c>
      <c r="M54" s="24">
        <f t="shared" si="26"/>
        <v>86468308</v>
      </c>
      <c r="N54" s="24">
        <f t="shared" si="26"/>
        <v>0</v>
      </c>
      <c r="O54" s="24">
        <f t="shared" si="26"/>
        <v>0</v>
      </c>
      <c r="P54" s="24">
        <f t="shared" si="26"/>
        <v>0</v>
      </c>
      <c r="Q54" s="24">
        <f t="shared" si="26"/>
        <v>0</v>
      </c>
      <c r="R54" s="24">
        <f t="shared" si="26"/>
        <v>0</v>
      </c>
      <c r="S54" s="24">
        <f t="shared" si="26"/>
        <v>0</v>
      </c>
      <c r="T54" s="24">
        <f t="shared" si="26"/>
        <v>0</v>
      </c>
      <c r="U54" s="24">
        <f t="shared" si="26"/>
        <v>0</v>
      </c>
      <c r="V54" s="24">
        <f t="shared" si="26"/>
        <v>0</v>
      </c>
      <c r="W54" s="24">
        <f t="shared" si="26"/>
        <v>0</v>
      </c>
      <c r="X54" s="24">
        <f t="shared" si="26"/>
        <v>0</v>
      </c>
      <c r="Y54" s="24">
        <f t="shared" si="26"/>
        <v>0</v>
      </c>
      <c r="Z54" s="24">
        <f t="shared" si="26"/>
        <v>0</v>
      </c>
      <c r="AA54" s="24">
        <f t="shared" si="26"/>
        <v>0</v>
      </c>
      <c r="AB54" s="24">
        <f t="shared" si="26"/>
        <v>0</v>
      </c>
      <c r="AC54" s="24">
        <f t="shared" si="26"/>
        <v>0</v>
      </c>
      <c r="AD54" s="24">
        <f t="shared" si="26"/>
        <v>0</v>
      </c>
      <c r="AE54" s="24">
        <f t="shared" si="26"/>
        <v>0</v>
      </c>
      <c r="AF54" s="24">
        <f t="shared" si="26"/>
        <v>0</v>
      </c>
      <c r="AG54" s="24">
        <f t="shared" si="26"/>
        <v>0</v>
      </c>
      <c r="AH54" s="24">
        <f t="shared" si="26"/>
        <v>0</v>
      </c>
      <c r="AI54" s="24">
        <f t="shared" si="26"/>
        <v>0</v>
      </c>
      <c r="AJ54" s="24">
        <f t="shared" si="26"/>
        <v>0</v>
      </c>
      <c r="AK54" s="80">
        <f t="shared" si="2"/>
        <v>86468308</v>
      </c>
      <c r="AL54" s="22"/>
      <c r="AM54" s="1"/>
      <c r="AO54" s="48"/>
      <c r="AP54" s="48"/>
    </row>
    <row r="55" spans="1:42" ht="15" x14ac:dyDescent="0.25">
      <c r="A55" s="29" t="s">
        <v>43</v>
      </c>
      <c r="B55" s="18">
        <v>7</v>
      </c>
      <c r="C55" s="26" t="s">
        <v>44</v>
      </c>
      <c r="D55" s="27"/>
      <c r="E55" s="28"/>
      <c r="F55" s="28"/>
      <c r="G55" s="28"/>
      <c r="H55" s="28"/>
      <c r="I55" s="28"/>
      <c r="J55" s="28"/>
      <c r="K55" s="28"/>
      <c r="L55" s="28"/>
      <c r="M55" s="28">
        <v>86468308</v>
      </c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12">
        <f t="shared" si="2"/>
        <v>86468308</v>
      </c>
      <c r="AL55" s="22"/>
    </row>
    <row r="56" spans="1:42" s="17" customFormat="1" ht="15" x14ac:dyDescent="0.2">
      <c r="A56" s="18"/>
      <c r="B56" s="18">
        <v>6</v>
      </c>
      <c r="C56" s="32" t="s">
        <v>85</v>
      </c>
      <c r="D56" s="11" t="s">
        <v>84</v>
      </c>
      <c r="E56" s="24">
        <f>E57</f>
        <v>0</v>
      </c>
      <c r="F56" s="24">
        <f t="shared" ref="F56:AJ56" si="27">F57</f>
        <v>0</v>
      </c>
      <c r="G56" s="24">
        <f t="shared" si="27"/>
        <v>0</v>
      </c>
      <c r="H56" s="24">
        <f t="shared" si="27"/>
        <v>0</v>
      </c>
      <c r="I56" s="24">
        <f t="shared" si="27"/>
        <v>0</v>
      </c>
      <c r="J56" s="24">
        <f t="shared" si="27"/>
        <v>0</v>
      </c>
      <c r="K56" s="24">
        <f t="shared" si="27"/>
        <v>0</v>
      </c>
      <c r="L56" s="24">
        <f t="shared" si="27"/>
        <v>0</v>
      </c>
      <c r="M56" s="24">
        <f t="shared" si="27"/>
        <v>0</v>
      </c>
      <c r="N56" s="24">
        <f t="shared" si="27"/>
        <v>23531692</v>
      </c>
      <c r="O56" s="24">
        <f t="shared" si="27"/>
        <v>0</v>
      </c>
      <c r="P56" s="24">
        <f t="shared" si="27"/>
        <v>0</v>
      </c>
      <c r="Q56" s="24">
        <f t="shared" si="27"/>
        <v>0</v>
      </c>
      <c r="R56" s="24">
        <f t="shared" si="27"/>
        <v>0</v>
      </c>
      <c r="S56" s="24">
        <f t="shared" si="27"/>
        <v>0</v>
      </c>
      <c r="T56" s="24">
        <f t="shared" si="27"/>
        <v>0</v>
      </c>
      <c r="U56" s="24">
        <f t="shared" si="27"/>
        <v>0</v>
      </c>
      <c r="V56" s="24">
        <f t="shared" si="27"/>
        <v>0</v>
      </c>
      <c r="W56" s="24">
        <f t="shared" si="27"/>
        <v>0</v>
      </c>
      <c r="X56" s="24">
        <f t="shared" si="27"/>
        <v>0</v>
      </c>
      <c r="Y56" s="24">
        <f t="shared" si="27"/>
        <v>0</v>
      </c>
      <c r="Z56" s="24">
        <f t="shared" si="27"/>
        <v>0</v>
      </c>
      <c r="AA56" s="24">
        <f t="shared" si="27"/>
        <v>0</v>
      </c>
      <c r="AB56" s="24">
        <f t="shared" si="27"/>
        <v>0</v>
      </c>
      <c r="AC56" s="24">
        <f t="shared" si="27"/>
        <v>0</v>
      </c>
      <c r="AD56" s="24">
        <f t="shared" si="27"/>
        <v>0</v>
      </c>
      <c r="AE56" s="24">
        <f t="shared" si="27"/>
        <v>0</v>
      </c>
      <c r="AF56" s="24">
        <f t="shared" si="27"/>
        <v>0</v>
      </c>
      <c r="AG56" s="24">
        <f t="shared" si="27"/>
        <v>0</v>
      </c>
      <c r="AH56" s="24">
        <f t="shared" si="27"/>
        <v>0</v>
      </c>
      <c r="AI56" s="24">
        <f t="shared" si="27"/>
        <v>0</v>
      </c>
      <c r="AJ56" s="24">
        <f t="shared" si="27"/>
        <v>0</v>
      </c>
      <c r="AK56" s="80">
        <f t="shared" si="2"/>
        <v>23531692</v>
      </c>
      <c r="AL56" s="22"/>
      <c r="AM56" s="1"/>
      <c r="AO56" s="48"/>
      <c r="AP56" s="48"/>
    </row>
    <row r="57" spans="1:42" ht="15" x14ac:dyDescent="0.25">
      <c r="A57" s="29" t="s">
        <v>43</v>
      </c>
      <c r="B57" s="18">
        <v>7</v>
      </c>
      <c r="C57" s="26" t="s">
        <v>44</v>
      </c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>
        <v>23531692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12">
        <f t="shared" si="2"/>
        <v>23531692</v>
      </c>
      <c r="AL57" s="22"/>
    </row>
    <row r="58" spans="1:42" s="17" customFormat="1" ht="30" x14ac:dyDescent="0.2">
      <c r="A58" s="18"/>
      <c r="B58" s="18">
        <v>6</v>
      </c>
      <c r="C58" s="32" t="s">
        <v>86</v>
      </c>
      <c r="D58" s="11" t="s">
        <v>87</v>
      </c>
      <c r="E58" s="24">
        <f>E59</f>
        <v>0</v>
      </c>
      <c r="F58" s="24">
        <f t="shared" ref="F58:AJ58" si="28">F59</f>
        <v>0</v>
      </c>
      <c r="G58" s="24">
        <f t="shared" si="28"/>
        <v>0</v>
      </c>
      <c r="H58" s="24">
        <f t="shared" si="28"/>
        <v>0</v>
      </c>
      <c r="I58" s="24">
        <f t="shared" si="28"/>
        <v>0</v>
      </c>
      <c r="J58" s="24">
        <f t="shared" si="28"/>
        <v>0</v>
      </c>
      <c r="K58" s="24">
        <f t="shared" si="28"/>
        <v>0</v>
      </c>
      <c r="L58" s="24">
        <f t="shared" si="28"/>
        <v>0</v>
      </c>
      <c r="M58" s="24">
        <f t="shared" si="28"/>
        <v>0</v>
      </c>
      <c r="N58" s="24">
        <f t="shared" si="28"/>
        <v>0</v>
      </c>
      <c r="O58" s="24">
        <f t="shared" si="28"/>
        <v>0</v>
      </c>
      <c r="P58" s="24">
        <f t="shared" si="28"/>
        <v>0</v>
      </c>
      <c r="Q58" s="24">
        <f t="shared" si="28"/>
        <v>246447771</v>
      </c>
      <c r="R58" s="24">
        <f t="shared" si="28"/>
        <v>0</v>
      </c>
      <c r="S58" s="24">
        <f t="shared" si="28"/>
        <v>0</v>
      </c>
      <c r="T58" s="24">
        <f t="shared" si="28"/>
        <v>0</v>
      </c>
      <c r="U58" s="24">
        <f t="shared" si="28"/>
        <v>0</v>
      </c>
      <c r="V58" s="24">
        <f t="shared" si="28"/>
        <v>0</v>
      </c>
      <c r="W58" s="24">
        <f t="shared" si="28"/>
        <v>0</v>
      </c>
      <c r="X58" s="24">
        <f t="shared" si="28"/>
        <v>0</v>
      </c>
      <c r="Y58" s="24">
        <f t="shared" si="28"/>
        <v>0</v>
      </c>
      <c r="Z58" s="24">
        <f t="shared" si="28"/>
        <v>0</v>
      </c>
      <c r="AA58" s="24">
        <f t="shared" si="28"/>
        <v>0</v>
      </c>
      <c r="AB58" s="24">
        <f t="shared" si="28"/>
        <v>0</v>
      </c>
      <c r="AC58" s="24">
        <f t="shared" si="28"/>
        <v>0</v>
      </c>
      <c r="AD58" s="24">
        <f t="shared" si="28"/>
        <v>0</v>
      </c>
      <c r="AE58" s="24">
        <f t="shared" si="28"/>
        <v>0</v>
      </c>
      <c r="AF58" s="24">
        <f t="shared" si="28"/>
        <v>0</v>
      </c>
      <c r="AG58" s="24">
        <f t="shared" si="28"/>
        <v>0</v>
      </c>
      <c r="AH58" s="24">
        <f t="shared" si="28"/>
        <v>0</v>
      </c>
      <c r="AI58" s="24">
        <f t="shared" si="28"/>
        <v>0</v>
      </c>
      <c r="AJ58" s="24">
        <f t="shared" si="28"/>
        <v>0</v>
      </c>
      <c r="AK58" s="80">
        <f t="shared" si="2"/>
        <v>246447771</v>
      </c>
      <c r="AL58" s="22"/>
      <c r="AM58" s="1"/>
      <c r="AO58" s="48"/>
      <c r="AP58" s="48"/>
    </row>
    <row r="59" spans="1:42" ht="30" x14ac:dyDescent="0.25">
      <c r="A59" s="29" t="s">
        <v>51</v>
      </c>
      <c r="B59" s="18">
        <v>7</v>
      </c>
      <c r="C59" s="26" t="s">
        <v>52</v>
      </c>
      <c r="D59" s="27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>
        <v>246447771</v>
      </c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12">
        <f t="shared" si="2"/>
        <v>246447771</v>
      </c>
      <c r="AL59" s="22"/>
    </row>
    <row r="60" spans="1:42" s="17" customFormat="1" ht="15" x14ac:dyDescent="0.2">
      <c r="A60" s="18"/>
      <c r="B60" s="18">
        <v>4</v>
      </c>
      <c r="C60" s="21" t="s">
        <v>88</v>
      </c>
      <c r="D60" s="11">
        <v>3302</v>
      </c>
      <c r="E60" s="15">
        <f>E61</f>
        <v>0</v>
      </c>
      <c r="F60" s="15">
        <f t="shared" ref="F60:AJ60" si="29">F61</f>
        <v>0</v>
      </c>
      <c r="G60" s="15">
        <f t="shared" si="29"/>
        <v>0</v>
      </c>
      <c r="H60" s="15">
        <f t="shared" si="29"/>
        <v>0</v>
      </c>
      <c r="I60" s="15">
        <f t="shared" si="29"/>
        <v>0</v>
      </c>
      <c r="J60" s="15">
        <f t="shared" si="29"/>
        <v>0</v>
      </c>
      <c r="K60" s="15">
        <f t="shared" si="29"/>
        <v>0</v>
      </c>
      <c r="L60" s="15">
        <f t="shared" si="29"/>
        <v>0</v>
      </c>
      <c r="M60" s="15">
        <f t="shared" si="29"/>
        <v>5898840</v>
      </c>
      <c r="N60" s="15">
        <f t="shared" si="29"/>
        <v>0</v>
      </c>
      <c r="O60" s="15">
        <f t="shared" si="29"/>
        <v>0</v>
      </c>
      <c r="P60" s="15">
        <f t="shared" si="29"/>
        <v>0</v>
      </c>
      <c r="Q60" s="15">
        <f t="shared" si="29"/>
        <v>0</v>
      </c>
      <c r="R60" s="15">
        <f t="shared" si="29"/>
        <v>0</v>
      </c>
      <c r="S60" s="15">
        <f t="shared" si="29"/>
        <v>0</v>
      </c>
      <c r="T60" s="15">
        <f t="shared" si="29"/>
        <v>0</v>
      </c>
      <c r="U60" s="15">
        <f t="shared" si="29"/>
        <v>0</v>
      </c>
      <c r="V60" s="15">
        <f t="shared" si="29"/>
        <v>0</v>
      </c>
      <c r="W60" s="15">
        <f t="shared" si="29"/>
        <v>0</v>
      </c>
      <c r="X60" s="15">
        <f t="shared" si="29"/>
        <v>0</v>
      </c>
      <c r="Y60" s="15">
        <f t="shared" si="29"/>
        <v>0</v>
      </c>
      <c r="Z60" s="15">
        <f t="shared" si="29"/>
        <v>0</v>
      </c>
      <c r="AA60" s="15">
        <f t="shared" si="29"/>
        <v>0</v>
      </c>
      <c r="AB60" s="15">
        <f t="shared" si="29"/>
        <v>0</v>
      </c>
      <c r="AC60" s="15">
        <f t="shared" si="29"/>
        <v>0</v>
      </c>
      <c r="AD60" s="15">
        <f t="shared" si="29"/>
        <v>0</v>
      </c>
      <c r="AE60" s="15">
        <f t="shared" si="29"/>
        <v>0</v>
      </c>
      <c r="AF60" s="15">
        <f t="shared" si="29"/>
        <v>0</v>
      </c>
      <c r="AG60" s="15">
        <f t="shared" si="29"/>
        <v>0</v>
      </c>
      <c r="AH60" s="15">
        <f t="shared" si="29"/>
        <v>500000000</v>
      </c>
      <c r="AI60" s="15">
        <f t="shared" si="29"/>
        <v>0</v>
      </c>
      <c r="AJ60" s="15">
        <f t="shared" si="29"/>
        <v>0</v>
      </c>
      <c r="AK60" s="79">
        <f t="shared" si="2"/>
        <v>505898840</v>
      </c>
      <c r="AL60" s="35">
        <v>246547771.176</v>
      </c>
      <c r="AM60" s="1" t="s">
        <v>89</v>
      </c>
      <c r="AO60" s="48"/>
      <c r="AP60" s="48"/>
    </row>
    <row r="61" spans="1:42" s="17" customFormat="1" ht="30" x14ac:dyDescent="0.2">
      <c r="A61" s="18"/>
      <c r="B61" s="18">
        <v>5</v>
      </c>
      <c r="C61" s="36" t="s">
        <v>90</v>
      </c>
      <c r="D61" s="11"/>
      <c r="E61" s="24">
        <f>E62+E64</f>
        <v>0</v>
      </c>
      <c r="F61" s="24">
        <f t="shared" ref="F61:AJ61" si="30">F62+F64</f>
        <v>0</v>
      </c>
      <c r="G61" s="24">
        <f t="shared" si="30"/>
        <v>0</v>
      </c>
      <c r="H61" s="24">
        <f t="shared" si="30"/>
        <v>0</v>
      </c>
      <c r="I61" s="24">
        <f t="shared" si="30"/>
        <v>0</v>
      </c>
      <c r="J61" s="24">
        <f t="shared" si="30"/>
        <v>0</v>
      </c>
      <c r="K61" s="24">
        <f t="shared" si="30"/>
        <v>0</v>
      </c>
      <c r="L61" s="24">
        <f t="shared" si="30"/>
        <v>0</v>
      </c>
      <c r="M61" s="24">
        <f t="shared" si="30"/>
        <v>5898840</v>
      </c>
      <c r="N61" s="24">
        <f t="shared" si="30"/>
        <v>0</v>
      </c>
      <c r="O61" s="24">
        <f t="shared" si="30"/>
        <v>0</v>
      </c>
      <c r="P61" s="24">
        <f t="shared" si="30"/>
        <v>0</v>
      </c>
      <c r="Q61" s="24">
        <f t="shared" si="30"/>
        <v>0</v>
      </c>
      <c r="R61" s="24">
        <f t="shared" si="30"/>
        <v>0</v>
      </c>
      <c r="S61" s="24">
        <f t="shared" si="30"/>
        <v>0</v>
      </c>
      <c r="T61" s="24">
        <f t="shared" si="30"/>
        <v>0</v>
      </c>
      <c r="U61" s="24">
        <f t="shared" si="30"/>
        <v>0</v>
      </c>
      <c r="V61" s="24">
        <f t="shared" si="30"/>
        <v>0</v>
      </c>
      <c r="W61" s="24">
        <f t="shared" si="30"/>
        <v>0</v>
      </c>
      <c r="X61" s="24">
        <f t="shared" si="30"/>
        <v>0</v>
      </c>
      <c r="Y61" s="24">
        <f t="shared" si="30"/>
        <v>0</v>
      </c>
      <c r="Z61" s="24">
        <f t="shared" si="30"/>
        <v>0</v>
      </c>
      <c r="AA61" s="24">
        <f t="shared" si="30"/>
        <v>0</v>
      </c>
      <c r="AB61" s="24">
        <f t="shared" si="30"/>
        <v>0</v>
      </c>
      <c r="AC61" s="24">
        <f t="shared" si="30"/>
        <v>0</v>
      </c>
      <c r="AD61" s="24">
        <f t="shared" si="30"/>
        <v>0</v>
      </c>
      <c r="AE61" s="24">
        <f t="shared" si="30"/>
        <v>0</v>
      </c>
      <c r="AF61" s="24">
        <f t="shared" si="30"/>
        <v>0</v>
      </c>
      <c r="AG61" s="24">
        <f t="shared" si="30"/>
        <v>0</v>
      </c>
      <c r="AH61" s="24">
        <f t="shared" si="30"/>
        <v>500000000</v>
      </c>
      <c r="AI61" s="24">
        <f t="shared" si="30"/>
        <v>0</v>
      </c>
      <c r="AJ61" s="24">
        <f t="shared" si="30"/>
        <v>0</v>
      </c>
      <c r="AK61" s="80">
        <f t="shared" si="2"/>
        <v>505898840</v>
      </c>
      <c r="AL61" s="37"/>
      <c r="AM61" s="1"/>
      <c r="AO61" s="48"/>
      <c r="AP61" s="48"/>
    </row>
    <row r="62" spans="1:42" s="17" customFormat="1" ht="30" x14ac:dyDescent="0.2">
      <c r="A62" s="18"/>
      <c r="B62" s="18">
        <v>6</v>
      </c>
      <c r="C62" s="32" t="s">
        <v>91</v>
      </c>
      <c r="D62" s="11" t="s">
        <v>63</v>
      </c>
      <c r="E62" s="24">
        <f>E63</f>
        <v>0</v>
      </c>
      <c r="F62" s="24">
        <f t="shared" ref="F62:AJ62" si="31">F63</f>
        <v>0</v>
      </c>
      <c r="G62" s="24">
        <f t="shared" si="31"/>
        <v>0</v>
      </c>
      <c r="H62" s="24">
        <f t="shared" si="31"/>
        <v>0</v>
      </c>
      <c r="I62" s="24">
        <f t="shared" si="31"/>
        <v>0</v>
      </c>
      <c r="J62" s="24">
        <f t="shared" si="31"/>
        <v>0</v>
      </c>
      <c r="K62" s="24">
        <f t="shared" si="31"/>
        <v>0</v>
      </c>
      <c r="L62" s="24">
        <f t="shared" si="31"/>
        <v>0</v>
      </c>
      <c r="M62" s="24">
        <f t="shared" si="31"/>
        <v>0</v>
      </c>
      <c r="N62" s="24">
        <f t="shared" si="31"/>
        <v>0</v>
      </c>
      <c r="O62" s="24">
        <f t="shared" si="31"/>
        <v>0</v>
      </c>
      <c r="P62" s="24">
        <f t="shared" si="31"/>
        <v>0</v>
      </c>
      <c r="Q62" s="24">
        <f t="shared" si="31"/>
        <v>0</v>
      </c>
      <c r="R62" s="24">
        <f t="shared" si="31"/>
        <v>0</v>
      </c>
      <c r="S62" s="24">
        <f t="shared" si="31"/>
        <v>0</v>
      </c>
      <c r="T62" s="24">
        <f t="shared" si="31"/>
        <v>0</v>
      </c>
      <c r="U62" s="24">
        <f t="shared" si="31"/>
        <v>0</v>
      </c>
      <c r="V62" s="24">
        <f t="shared" si="31"/>
        <v>0</v>
      </c>
      <c r="W62" s="24">
        <f t="shared" si="31"/>
        <v>0</v>
      </c>
      <c r="X62" s="24">
        <f t="shared" si="31"/>
        <v>0</v>
      </c>
      <c r="Y62" s="24">
        <f t="shared" si="31"/>
        <v>0</v>
      </c>
      <c r="Z62" s="24">
        <f t="shared" si="31"/>
        <v>0</v>
      </c>
      <c r="AA62" s="24">
        <f t="shared" si="31"/>
        <v>0</v>
      </c>
      <c r="AB62" s="24">
        <f t="shared" si="31"/>
        <v>0</v>
      </c>
      <c r="AC62" s="24">
        <f t="shared" si="31"/>
        <v>0</v>
      </c>
      <c r="AD62" s="24">
        <f t="shared" si="31"/>
        <v>0</v>
      </c>
      <c r="AE62" s="24">
        <f t="shared" si="31"/>
        <v>0</v>
      </c>
      <c r="AF62" s="24">
        <f t="shared" si="31"/>
        <v>0</v>
      </c>
      <c r="AG62" s="24">
        <f t="shared" si="31"/>
        <v>0</v>
      </c>
      <c r="AH62" s="24">
        <f t="shared" si="31"/>
        <v>500000000</v>
      </c>
      <c r="AI62" s="24">
        <f t="shared" si="31"/>
        <v>0</v>
      </c>
      <c r="AJ62" s="24">
        <f t="shared" si="31"/>
        <v>0</v>
      </c>
      <c r="AK62" s="80">
        <f t="shared" si="2"/>
        <v>500000000</v>
      </c>
      <c r="AL62" s="37"/>
      <c r="AM62" s="1"/>
      <c r="AO62" s="48"/>
      <c r="AP62" s="48"/>
    </row>
    <row r="63" spans="1:42" ht="30" x14ac:dyDescent="0.25">
      <c r="A63" s="29" t="s">
        <v>51</v>
      </c>
      <c r="B63" s="18">
        <v>7</v>
      </c>
      <c r="C63" s="26" t="s">
        <v>92</v>
      </c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>
        <v>500000000</v>
      </c>
      <c r="AI63" s="28"/>
      <c r="AJ63" s="28"/>
      <c r="AK63" s="12">
        <f t="shared" si="2"/>
        <v>500000000</v>
      </c>
      <c r="AL63" s="37"/>
    </row>
    <row r="64" spans="1:42" s="17" customFormat="1" ht="75" x14ac:dyDescent="0.2">
      <c r="A64" s="18"/>
      <c r="B64" s="18">
        <v>6</v>
      </c>
      <c r="C64" s="25" t="s">
        <v>93</v>
      </c>
      <c r="D64" s="11" t="s">
        <v>94</v>
      </c>
      <c r="E64" s="24">
        <f>E65</f>
        <v>0</v>
      </c>
      <c r="F64" s="24">
        <f t="shared" ref="F64:AJ64" si="32">F65</f>
        <v>0</v>
      </c>
      <c r="G64" s="24">
        <f t="shared" si="32"/>
        <v>0</v>
      </c>
      <c r="H64" s="24">
        <f t="shared" si="32"/>
        <v>0</v>
      </c>
      <c r="I64" s="24">
        <f t="shared" si="32"/>
        <v>0</v>
      </c>
      <c r="J64" s="24">
        <f t="shared" si="32"/>
        <v>0</v>
      </c>
      <c r="K64" s="24">
        <f t="shared" si="32"/>
        <v>0</v>
      </c>
      <c r="L64" s="24">
        <f t="shared" si="32"/>
        <v>0</v>
      </c>
      <c r="M64" s="24">
        <f t="shared" si="32"/>
        <v>5898840</v>
      </c>
      <c r="N64" s="24">
        <f t="shared" si="32"/>
        <v>0</v>
      </c>
      <c r="O64" s="24">
        <f t="shared" si="32"/>
        <v>0</v>
      </c>
      <c r="P64" s="24">
        <f t="shared" si="32"/>
        <v>0</v>
      </c>
      <c r="Q64" s="24">
        <f t="shared" si="32"/>
        <v>0</v>
      </c>
      <c r="R64" s="24">
        <f t="shared" si="32"/>
        <v>0</v>
      </c>
      <c r="S64" s="24">
        <f t="shared" si="32"/>
        <v>0</v>
      </c>
      <c r="T64" s="24">
        <f t="shared" si="32"/>
        <v>0</v>
      </c>
      <c r="U64" s="24">
        <f t="shared" si="32"/>
        <v>0</v>
      </c>
      <c r="V64" s="24">
        <f t="shared" si="32"/>
        <v>0</v>
      </c>
      <c r="W64" s="24">
        <f t="shared" si="32"/>
        <v>0</v>
      </c>
      <c r="X64" s="24">
        <f t="shared" si="32"/>
        <v>0</v>
      </c>
      <c r="Y64" s="24">
        <f t="shared" si="32"/>
        <v>0</v>
      </c>
      <c r="Z64" s="24">
        <f t="shared" si="32"/>
        <v>0</v>
      </c>
      <c r="AA64" s="24">
        <f t="shared" si="32"/>
        <v>0</v>
      </c>
      <c r="AB64" s="24">
        <f t="shared" si="32"/>
        <v>0</v>
      </c>
      <c r="AC64" s="24">
        <f t="shared" si="32"/>
        <v>0</v>
      </c>
      <c r="AD64" s="24">
        <f t="shared" si="32"/>
        <v>0</v>
      </c>
      <c r="AE64" s="24">
        <f t="shared" si="32"/>
        <v>0</v>
      </c>
      <c r="AF64" s="24">
        <f t="shared" si="32"/>
        <v>0</v>
      </c>
      <c r="AG64" s="24">
        <f t="shared" si="32"/>
        <v>0</v>
      </c>
      <c r="AH64" s="24">
        <f t="shared" si="32"/>
        <v>0</v>
      </c>
      <c r="AI64" s="24">
        <f t="shared" si="32"/>
        <v>0</v>
      </c>
      <c r="AJ64" s="24">
        <f t="shared" si="32"/>
        <v>0</v>
      </c>
      <c r="AK64" s="80">
        <f t="shared" si="2"/>
        <v>5898840</v>
      </c>
      <c r="AL64" s="37"/>
      <c r="AM64" s="1"/>
      <c r="AO64" s="48"/>
      <c r="AP64" s="48"/>
    </row>
    <row r="65" spans="1:42" ht="30" x14ac:dyDescent="0.25">
      <c r="A65" s="29" t="s">
        <v>51</v>
      </c>
      <c r="B65" s="18">
        <v>7</v>
      </c>
      <c r="C65" s="26" t="s">
        <v>92</v>
      </c>
      <c r="D65" s="27"/>
      <c r="E65" s="28"/>
      <c r="F65" s="28"/>
      <c r="G65" s="28"/>
      <c r="H65" s="28"/>
      <c r="I65" s="28"/>
      <c r="J65" s="28"/>
      <c r="K65" s="28"/>
      <c r="L65" s="28"/>
      <c r="M65" s="28">
        <v>5898840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12">
        <f t="shared" si="2"/>
        <v>5898840</v>
      </c>
      <c r="AL65" s="37"/>
    </row>
    <row r="66" spans="1:42" s="17" customFormat="1" ht="15" x14ac:dyDescent="0.2">
      <c r="A66" s="18"/>
      <c r="B66" s="18">
        <v>3</v>
      </c>
      <c r="C66" s="19" t="s">
        <v>95</v>
      </c>
      <c r="D66" s="11">
        <v>36</v>
      </c>
      <c r="E66" s="12">
        <f>E67</f>
        <v>0</v>
      </c>
      <c r="F66" s="12">
        <f t="shared" ref="F66:AJ69" si="33">F67</f>
        <v>0</v>
      </c>
      <c r="G66" s="12">
        <f t="shared" si="33"/>
        <v>0</v>
      </c>
      <c r="H66" s="12">
        <f t="shared" si="33"/>
        <v>0</v>
      </c>
      <c r="I66" s="12">
        <f t="shared" si="33"/>
        <v>0</v>
      </c>
      <c r="J66" s="12">
        <f t="shared" si="33"/>
        <v>0</v>
      </c>
      <c r="K66" s="12">
        <f t="shared" si="33"/>
        <v>0</v>
      </c>
      <c r="L66" s="12">
        <f t="shared" si="33"/>
        <v>0</v>
      </c>
      <c r="M66" s="12">
        <f t="shared" si="33"/>
        <v>0</v>
      </c>
      <c r="N66" s="12">
        <f t="shared" si="33"/>
        <v>0</v>
      </c>
      <c r="O66" s="12">
        <f t="shared" si="33"/>
        <v>0</v>
      </c>
      <c r="P66" s="12">
        <f t="shared" si="33"/>
        <v>0</v>
      </c>
      <c r="Q66" s="12">
        <f t="shared" si="33"/>
        <v>123273886</v>
      </c>
      <c r="R66" s="12">
        <f t="shared" si="33"/>
        <v>0</v>
      </c>
      <c r="S66" s="12">
        <f t="shared" si="33"/>
        <v>0</v>
      </c>
      <c r="T66" s="12">
        <f t="shared" si="33"/>
        <v>0</v>
      </c>
      <c r="U66" s="12">
        <f t="shared" si="33"/>
        <v>0</v>
      </c>
      <c r="V66" s="12">
        <f t="shared" si="33"/>
        <v>0</v>
      </c>
      <c r="W66" s="12">
        <f t="shared" si="33"/>
        <v>0</v>
      </c>
      <c r="X66" s="12">
        <f t="shared" si="33"/>
        <v>0</v>
      </c>
      <c r="Y66" s="12">
        <f t="shared" si="33"/>
        <v>0</v>
      </c>
      <c r="Z66" s="12">
        <f t="shared" si="33"/>
        <v>0</v>
      </c>
      <c r="AA66" s="12">
        <f t="shared" si="33"/>
        <v>0</v>
      </c>
      <c r="AB66" s="12">
        <f t="shared" si="33"/>
        <v>0</v>
      </c>
      <c r="AC66" s="12">
        <f t="shared" si="33"/>
        <v>0</v>
      </c>
      <c r="AD66" s="12">
        <f t="shared" si="33"/>
        <v>0</v>
      </c>
      <c r="AE66" s="12">
        <f t="shared" si="33"/>
        <v>0</v>
      </c>
      <c r="AF66" s="12">
        <f t="shared" si="33"/>
        <v>0</v>
      </c>
      <c r="AG66" s="12">
        <f t="shared" si="33"/>
        <v>0</v>
      </c>
      <c r="AH66" s="12">
        <f t="shared" si="33"/>
        <v>0</v>
      </c>
      <c r="AI66" s="12">
        <f t="shared" si="33"/>
        <v>0</v>
      </c>
      <c r="AJ66" s="12">
        <f t="shared" si="33"/>
        <v>0</v>
      </c>
      <c r="AK66" s="12">
        <v>0</v>
      </c>
      <c r="AL66" s="16"/>
      <c r="AO66" s="48"/>
      <c r="AP66" s="48"/>
    </row>
    <row r="67" spans="1:42" s="17" customFormat="1" ht="15" x14ac:dyDescent="0.2">
      <c r="A67" s="18"/>
      <c r="B67" s="18">
        <v>4</v>
      </c>
      <c r="C67" s="21" t="s">
        <v>96</v>
      </c>
      <c r="D67" s="11">
        <v>3601</v>
      </c>
      <c r="E67" s="15">
        <f>E68</f>
        <v>0</v>
      </c>
      <c r="F67" s="15">
        <f t="shared" si="33"/>
        <v>0</v>
      </c>
      <c r="G67" s="15">
        <f t="shared" si="33"/>
        <v>0</v>
      </c>
      <c r="H67" s="15">
        <f t="shared" si="33"/>
        <v>0</v>
      </c>
      <c r="I67" s="15">
        <f t="shared" si="33"/>
        <v>0</v>
      </c>
      <c r="J67" s="15">
        <f t="shared" si="33"/>
        <v>0</v>
      </c>
      <c r="K67" s="15">
        <f t="shared" si="33"/>
        <v>0</v>
      </c>
      <c r="L67" s="15">
        <f t="shared" si="33"/>
        <v>0</v>
      </c>
      <c r="M67" s="15">
        <f t="shared" si="33"/>
        <v>0</v>
      </c>
      <c r="N67" s="15">
        <f t="shared" si="33"/>
        <v>0</v>
      </c>
      <c r="O67" s="15">
        <f t="shared" si="33"/>
        <v>0</v>
      </c>
      <c r="P67" s="15">
        <f t="shared" si="33"/>
        <v>0</v>
      </c>
      <c r="Q67" s="15">
        <f t="shared" si="33"/>
        <v>123273886</v>
      </c>
      <c r="R67" s="15">
        <f t="shared" si="33"/>
        <v>0</v>
      </c>
      <c r="S67" s="15">
        <f t="shared" si="33"/>
        <v>0</v>
      </c>
      <c r="T67" s="15">
        <f t="shared" si="33"/>
        <v>0</v>
      </c>
      <c r="U67" s="15">
        <f t="shared" si="33"/>
        <v>0</v>
      </c>
      <c r="V67" s="15">
        <f t="shared" si="33"/>
        <v>0</v>
      </c>
      <c r="W67" s="15">
        <f t="shared" si="33"/>
        <v>0</v>
      </c>
      <c r="X67" s="15">
        <f t="shared" si="33"/>
        <v>0</v>
      </c>
      <c r="Y67" s="15">
        <f t="shared" si="33"/>
        <v>0</v>
      </c>
      <c r="Z67" s="15">
        <f t="shared" si="33"/>
        <v>0</v>
      </c>
      <c r="AA67" s="15">
        <f t="shared" si="33"/>
        <v>0</v>
      </c>
      <c r="AB67" s="15">
        <f t="shared" si="33"/>
        <v>0</v>
      </c>
      <c r="AC67" s="15">
        <f t="shared" si="33"/>
        <v>0</v>
      </c>
      <c r="AD67" s="15">
        <f t="shared" si="33"/>
        <v>0</v>
      </c>
      <c r="AE67" s="15">
        <f t="shared" si="33"/>
        <v>0</v>
      </c>
      <c r="AF67" s="15">
        <f t="shared" si="33"/>
        <v>0</v>
      </c>
      <c r="AG67" s="15">
        <f t="shared" si="33"/>
        <v>0</v>
      </c>
      <c r="AH67" s="15">
        <f t="shared" si="33"/>
        <v>0</v>
      </c>
      <c r="AI67" s="15">
        <f t="shared" si="33"/>
        <v>0</v>
      </c>
      <c r="AJ67" s="15">
        <f t="shared" si="33"/>
        <v>0</v>
      </c>
      <c r="AK67" s="80">
        <f t="shared" si="2"/>
        <v>123273886</v>
      </c>
      <c r="AL67" s="30"/>
      <c r="AM67" s="1"/>
      <c r="AO67" s="48"/>
      <c r="AP67" s="48"/>
    </row>
    <row r="68" spans="1:42" s="17" customFormat="1" ht="30" x14ac:dyDescent="0.2">
      <c r="A68" s="18"/>
      <c r="B68" s="18">
        <v>5</v>
      </c>
      <c r="C68" s="38" t="s">
        <v>97</v>
      </c>
      <c r="D68" s="11"/>
      <c r="E68" s="24">
        <f>E69</f>
        <v>0</v>
      </c>
      <c r="F68" s="24">
        <f t="shared" si="33"/>
        <v>0</v>
      </c>
      <c r="G68" s="24">
        <f t="shared" si="33"/>
        <v>0</v>
      </c>
      <c r="H68" s="24">
        <f t="shared" si="33"/>
        <v>0</v>
      </c>
      <c r="I68" s="24">
        <f t="shared" si="33"/>
        <v>0</v>
      </c>
      <c r="J68" s="24">
        <f t="shared" si="33"/>
        <v>0</v>
      </c>
      <c r="K68" s="24">
        <f t="shared" si="33"/>
        <v>0</v>
      </c>
      <c r="L68" s="24">
        <f t="shared" si="33"/>
        <v>0</v>
      </c>
      <c r="M68" s="24">
        <f t="shared" si="33"/>
        <v>0</v>
      </c>
      <c r="N68" s="24">
        <f t="shared" si="33"/>
        <v>0</v>
      </c>
      <c r="O68" s="24">
        <f t="shared" si="33"/>
        <v>0</v>
      </c>
      <c r="P68" s="24">
        <f t="shared" si="33"/>
        <v>0</v>
      </c>
      <c r="Q68" s="24">
        <f t="shared" si="33"/>
        <v>123273886</v>
      </c>
      <c r="R68" s="24">
        <f t="shared" si="33"/>
        <v>0</v>
      </c>
      <c r="S68" s="24">
        <f t="shared" si="33"/>
        <v>0</v>
      </c>
      <c r="T68" s="24">
        <f t="shared" si="33"/>
        <v>0</v>
      </c>
      <c r="U68" s="24">
        <f t="shared" si="33"/>
        <v>0</v>
      </c>
      <c r="V68" s="24">
        <f t="shared" si="33"/>
        <v>0</v>
      </c>
      <c r="W68" s="24">
        <f t="shared" si="33"/>
        <v>0</v>
      </c>
      <c r="X68" s="24">
        <f t="shared" si="33"/>
        <v>0</v>
      </c>
      <c r="Y68" s="24">
        <f t="shared" si="33"/>
        <v>0</v>
      </c>
      <c r="Z68" s="24">
        <f t="shared" si="33"/>
        <v>0</v>
      </c>
      <c r="AA68" s="24">
        <f t="shared" si="33"/>
        <v>0</v>
      </c>
      <c r="AB68" s="24">
        <f t="shared" si="33"/>
        <v>0</v>
      </c>
      <c r="AC68" s="24">
        <f t="shared" si="33"/>
        <v>0</v>
      </c>
      <c r="AD68" s="24">
        <f t="shared" si="33"/>
        <v>0</v>
      </c>
      <c r="AE68" s="24">
        <f t="shared" si="33"/>
        <v>0</v>
      </c>
      <c r="AF68" s="24">
        <f t="shared" si="33"/>
        <v>0</v>
      </c>
      <c r="AG68" s="24">
        <f t="shared" si="33"/>
        <v>0</v>
      </c>
      <c r="AH68" s="24">
        <f t="shared" si="33"/>
        <v>0</v>
      </c>
      <c r="AI68" s="24">
        <f t="shared" si="33"/>
        <v>0</v>
      </c>
      <c r="AJ68" s="24">
        <f t="shared" si="33"/>
        <v>0</v>
      </c>
      <c r="AK68" s="12">
        <f t="shared" si="2"/>
        <v>123273886</v>
      </c>
      <c r="AL68" s="30"/>
      <c r="AM68" s="1"/>
      <c r="AO68" s="48"/>
      <c r="AP68" s="48"/>
    </row>
    <row r="69" spans="1:42" s="17" customFormat="1" ht="30.75" thickBot="1" x14ac:dyDescent="0.25">
      <c r="A69" s="18"/>
      <c r="B69" s="18">
        <v>6</v>
      </c>
      <c r="C69" s="25" t="s">
        <v>98</v>
      </c>
      <c r="D69" s="11" t="s">
        <v>99</v>
      </c>
      <c r="E69" s="24">
        <f>E70</f>
        <v>0</v>
      </c>
      <c r="F69" s="24">
        <f t="shared" si="33"/>
        <v>0</v>
      </c>
      <c r="G69" s="24">
        <f t="shared" si="33"/>
        <v>0</v>
      </c>
      <c r="H69" s="24">
        <f t="shared" si="33"/>
        <v>0</v>
      </c>
      <c r="I69" s="24">
        <f t="shared" si="33"/>
        <v>0</v>
      </c>
      <c r="J69" s="24">
        <f t="shared" si="33"/>
        <v>0</v>
      </c>
      <c r="K69" s="24">
        <f t="shared" si="33"/>
        <v>0</v>
      </c>
      <c r="L69" s="24">
        <f t="shared" si="33"/>
        <v>0</v>
      </c>
      <c r="M69" s="24">
        <f t="shared" si="33"/>
        <v>0</v>
      </c>
      <c r="N69" s="24">
        <f t="shared" si="33"/>
        <v>0</v>
      </c>
      <c r="O69" s="24">
        <f t="shared" si="33"/>
        <v>0</v>
      </c>
      <c r="P69" s="24">
        <f t="shared" si="33"/>
        <v>0</v>
      </c>
      <c r="Q69" s="24">
        <f t="shared" si="33"/>
        <v>123273886</v>
      </c>
      <c r="R69" s="24">
        <f t="shared" si="33"/>
        <v>0</v>
      </c>
      <c r="S69" s="24">
        <f t="shared" si="33"/>
        <v>0</v>
      </c>
      <c r="T69" s="24">
        <f t="shared" si="33"/>
        <v>0</v>
      </c>
      <c r="U69" s="24">
        <f t="shared" si="33"/>
        <v>0</v>
      </c>
      <c r="V69" s="24">
        <f t="shared" si="33"/>
        <v>0</v>
      </c>
      <c r="W69" s="24">
        <f t="shared" si="33"/>
        <v>0</v>
      </c>
      <c r="X69" s="24">
        <f t="shared" si="33"/>
        <v>0</v>
      </c>
      <c r="Y69" s="24">
        <f t="shared" si="33"/>
        <v>0</v>
      </c>
      <c r="Z69" s="24">
        <f t="shared" si="33"/>
        <v>0</v>
      </c>
      <c r="AA69" s="24">
        <f t="shared" si="33"/>
        <v>0</v>
      </c>
      <c r="AB69" s="24">
        <f t="shared" si="33"/>
        <v>0</v>
      </c>
      <c r="AC69" s="24">
        <f t="shared" si="33"/>
        <v>0</v>
      </c>
      <c r="AD69" s="24">
        <f t="shared" si="33"/>
        <v>0</v>
      </c>
      <c r="AE69" s="24">
        <f t="shared" si="33"/>
        <v>0</v>
      </c>
      <c r="AF69" s="24">
        <f t="shared" si="33"/>
        <v>0</v>
      </c>
      <c r="AG69" s="24">
        <f t="shared" si="33"/>
        <v>0</v>
      </c>
      <c r="AH69" s="24">
        <f t="shared" si="33"/>
        <v>0</v>
      </c>
      <c r="AI69" s="24">
        <f t="shared" si="33"/>
        <v>0</v>
      </c>
      <c r="AJ69" s="24">
        <f t="shared" si="33"/>
        <v>0</v>
      </c>
      <c r="AK69" s="80">
        <f t="shared" si="2"/>
        <v>123273886</v>
      </c>
      <c r="AL69" s="30"/>
      <c r="AM69" s="1"/>
      <c r="AO69" s="48"/>
      <c r="AP69" s="83"/>
    </row>
    <row r="70" spans="1:42" ht="15" x14ac:dyDescent="0.25">
      <c r="A70" s="29" t="s">
        <v>43</v>
      </c>
      <c r="B70" s="18">
        <v>7</v>
      </c>
      <c r="C70" s="26" t="s">
        <v>44</v>
      </c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73">
        <v>123273886</v>
      </c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12">
        <f t="shared" ref="AK70:AK135" si="34">SUM(E70:AJ70)</f>
        <v>123273886</v>
      </c>
      <c r="AL70" s="30"/>
    </row>
    <row r="71" spans="1:42" s="17" customFormat="1" ht="15" x14ac:dyDescent="0.2">
      <c r="A71" s="18"/>
      <c r="B71" s="18">
        <v>3</v>
      </c>
      <c r="C71" s="19" t="s">
        <v>100</v>
      </c>
      <c r="D71" s="11">
        <v>43</v>
      </c>
      <c r="E71" s="12">
        <f t="shared" ref="E71:AJ71" si="35">E72+E134</f>
        <v>0</v>
      </c>
      <c r="F71" s="12">
        <f t="shared" si="35"/>
        <v>0</v>
      </c>
      <c r="G71" s="12">
        <f t="shared" si="35"/>
        <v>0</v>
      </c>
      <c r="H71" s="12">
        <f t="shared" si="35"/>
        <v>0</v>
      </c>
      <c r="I71" s="12">
        <f t="shared" si="35"/>
        <v>0</v>
      </c>
      <c r="J71" s="12">
        <f t="shared" si="35"/>
        <v>0</v>
      </c>
      <c r="K71" s="12">
        <f t="shared" si="35"/>
        <v>425628060</v>
      </c>
      <c r="L71" s="12">
        <f t="shared" si="35"/>
        <v>0</v>
      </c>
      <c r="M71" s="12">
        <f t="shared" si="35"/>
        <v>397750001</v>
      </c>
      <c r="N71" s="74">
        <f>N72+N134+110000000</f>
        <v>1549670717</v>
      </c>
      <c r="O71" s="12">
        <f t="shared" si="35"/>
        <v>0</v>
      </c>
      <c r="P71" s="12">
        <f t="shared" si="35"/>
        <v>0</v>
      </c>
      <c r="Q71" s="12">
        <f t="shared" si="35"/>
        <v>0</v>
      </c>
      <c r="R71" s="12">
        <f t="shared" si="35"/>
        <v>0</v>
      </c>
      <c r="S71" s="12">
        <f t="shared" si="35"/>
        <v>0</v>
      </c>
      <c r="T71" s="12">
        <f t="shared" si="35"/>
        <v>0</v>
      </c>
      <c r="U71" s="12">
        <f t="shared" si="35"/>
        <v>0</v>
      </c>
      <c r="V71" s="12">
        <f t="shared" si="35"/>
        <v>0</v>
      </c>
      <c r="W71" s="12">
        <f t="shared" si="35"/>
        <v>0</v>
      </c>
      <c r="X71" s="12">
        <f t="shared" si="35"/>
        <v>0</v>
      </c>
      <c r="Y71" s="12">
        <f t="shared" si="35"/>
        <v>0</v>
      </c>
      <c r="Z71" s="12">
        <f t="shared" si="35"/>
        <v>0</v>
      </c>
      <c r="AA71" s="12">
        <f t="shared" si="35"/>
        <v>0</v>
      </c>
      <c r="AB71" s="12">
        <f t="shared" si="35"/>
        <v>0</v>
      </c>
      <c r="AC71" s="12">
        <f t="shared" si="35"/>
        <v>0</v>
      </c>
      <c r="AD71" s="12">
        <f t="shared" si="35"/>
        <v>0</v>
      </c>
      <c r="AE71" s="12">
        <f t="shared" si="35"/>
        <v>0</v>
      </c>
      <c r="AF71" s="12">
        <f t="shared" si="35"/>
        <v>0</v>
      </c>
      <c r="AG71" s="12">
        <f t="shared" si="35"/>
        <v>0</v>
      </c>
      <c r="AH71" s="12">
        <f t="shared" si="35"/>
        <v>0</v>
      </c>
      <c r="AI71" s="12">
        <f t="shared" si="35"/>
        <v>0</v>
      </c>
      <c r="AJ71" s="12">
        <f t="shared" si="35"/>
        <v>0</v>
      </c>
      <c r="AK71" s="74">
        <f t="shared" si="34"/>
        <v>2373048778</v>
      </c>
      <c r="AL71" s="20">
        <f>'[1]RECURSOS POR SECRETARIAS'!G78</f>
        <v>2373048778.3014803</v>
      </c>
      <c r="AO71" s="48"/>
      <c r="AP71" s="84"/>
    </row>
    <row r="72" spans="1:42" s="17" customFormat="1" ht="15" x14ac:dyDescent="0.2">
      <c r="A72" s="18"/>
      <c r="B72" s="18">
        <v>4</v>
      </c>
      <c r="C72" s="21" t="s">
        <v>101</v>
      </c>
      <c r="D72" s="11">
        <v>4301</v>
      </c>
      <c r="E72" s="15">
        <f t="shared" ref="E72:AJ72" si="36">E73+E96+E127+E104+E88+E93</f>
        <v>0</v>
      </c>
      <c r="F72" s="15">
        <f t="shared" si="36"/>
        <v>0</v>
      </c>
      <c r="G72" s="15">
        <f t="shared" si="36"/>
        <v>0</v>
      </c>
      <c r="H72" s="15">
        <f t="shared" si="36"/>
        <v>0</v>
      </c>
      <c r="I72" s="15">
        <f t="shared" si="36"/>
        <v>0</v>
      </c>
      <c r="J72" s="15">
        <f t="shared" si="36"/>
        <v>0</v>
      </c>
      <c r="K72" s="15">
        <f t="shared" si="36"/>
        <v>20223000</v>
      </c>
      <c r="L72" s="15">
        <f t="shared" si="36"/>
        <v>0</v>
      </c>
      <c r="M72" s="15">
        <f t="shared" si="36"/>
        <v>163892000</v>
      </c>
      <c r="N72" s="15">
        <f t="shared" si="36"/>
        <v>1081813124</v>
      </c>
      <c r="O72" s="15">
        <f t="shared" si="36"/>
        <v>0</v>
      </c>
      <c r="P72" s="15">
        <f t="shared" si="36"/>
        <v>0</v>
      </c>
      <c r="Q72" s="15">
        <f t="shared" si="36"/>
        <v>0</v>
      </c>
      <c r="R72" s="15">
        <f t="shared" si="36"/>
        <v>0</v>
      </c>
      <c r="S72" s="15">
        <f t="shared" si="36"/>
        <v>0</v>
      </c>
      <c r="T72" s="15">
        <f t="shared" si="36"/>
        <v>0</v>
      </c>
      <c r="U72" s="15">
        <f t="shared" si="36"/>
        <v>0</v>
      </c>
      <c r="V72" s="15">
        <f t="shared" si="36"/>
        <v>0</v>
      </c>
      <c r="W72" s="15">
        <f t="shared" si="36"/>
        <v>0</v>
      </c>
      <c r="X72" s="15">
        <f t="shared" si="36"/>
        <v>0</v>
      </c>
      <c r="Y72" s="15">
        <f t="shared" si="36"/>
        <v>0</v>
      </c>
      <c r="Z72" s="15">
        <f t="shared" si="36"/>
        <v>0</v>
      </c>
      <c r="AA72" s="15">
        <f t="shared" si="36"/>
        <v>0</v>
      </c>
      <c r="AB72" s="15">
        <f t="shared" si="36"/>
        <v>0</v>
      </c>
      <c r="AC72" s="15">
        <f t="shared" si="36"/>
        <v>0</v>
      </c>
      <c r="AD72" s="15">
        <f t="shared" si="36"/>
        <v>0</v>
      </c>
      <c r="AE72" s="15">
        <f t="shared" si="36"/>
        <v>0</v>
      </c>
      <c r="AF72" s="15">
        <f t="shared" si="36"/>
        <v>0</v>
      </c>
      <c r="AG72" s="15">
        <f t="shared" si="36"/>
        <v>0</v>
      </c>
      <c r="AH72" s="15">
        <f t="shared" si="36"/>
        <v>0</v>
      </c>
      <c r="AI72" s="15">
        <f t="shared" si="36"/>
        <v>0</v>
      </c>
      <c r="AJ72" s="15">
        <f t="shared" si="36"/>
        <v>0</v>
      </c>
      <c r="AK72" s="79">
        <f t="shared" si="34"/>
        <v>1265928124</v>
      </c>
      <c r="AL72" s="22">
        <f>AL71-AK71</f>
        <v>0.30148029327392578</v>
      </c>
      <c r="AM72" s="1"/>
      <c r="AO72" s="48"/>
      <c r="AP72" s="48"/>
    </row>
    <row r="73" spans="1:42" s="17" customFormat="1" ht="30" x14ac:dyDescent="0.2">
      <c r="A73" s="18"/>
      <c r="B73" s="18">
        <v>5</v>
      </c>
      <c r="C73" s="23" t="s">
        <v>102</v>
      </c>
      <c r="D73" s="11"/>
      <c r="E73" s="24">
        <f>E74+E76+E78+E80+E82+E84+E86</f>
        <v>0</v>
      </c>
      <c r="F73" s="24">
        <f t="shared" ref="F73:AJ73" si="37">F74+F76+F78+F80+F82+F84+F86</f>
        <v>0</v>
      </c>
      <c r="G73" s="24">
        <f t="shared" si="37"/>
        <v>0</v>
      </c>
      <c r="H73" s="24">
        <f t="shared" si="37"/>
        <v>0</v>
      </c>
      <c r="I73" s="24">
        <f t="shared" si="37"/>
        <v>0</v>
      </c>
      <c r="J73" s="24">
        <f t="shared" si="37"/>
        <v>0</v>
      </c>
      <c r="K73" s="24">
        <f t="shared" si="37"/>
        <v>0</v>
      </c>
      <c r="L73" s="24">
        <f t="shared" si="37"/>
        <v>0</v>
      </c>
      <c r="M73" s="24">
        <f t="shared" si="37"/>
        <v>0</v>
      </c>
      <c r="N73" s="24">
        <f t="shared" si="37"/>
        <v>355619729</v>
      </c>
      <c r="O73" s="24">
        <f t="shared" si="37"/>
        <v>0</v>
      </c>
      <c r="P73" s="24">
        <f t="shared" si="37"/>
        <v>0</v>
      </c>
      <c r="Q73" s="24">
        <f t="shared" si="37"/>
        <v>0</v>
      </c>
      <c r="R73" s="24">
        <f t="shared" si="37"/>
        <v>0</v>
      </c>
      <c r="S73" s="24">
        <f t="shared" si="37"/>
        <v>0</v>
      </c>
      <c r="T73" s="24">
        <f t="shared" si="37"/>
        <v>0</v>
      </c>
      <c r="U73" s="24">
        <f t="shared" si="37"/>
        <v>0</v>
      </c>
      <c r="V73" s="24">
        <f t="shared" si="37"/>
        <v>0</v>
      </c>
      <c r="W73" s="24">
        <f t="shared" si="37"/>
        <v>0</v>
      </c>
      <c r="X73" s="24">
        <f t="shared" si="37"/>
        <v>0</v>
      </c>
      <c r="Y73" s="24">
        <f t="shared" si="37"/>
        <v>0</v>
      </c>
      <c r="Z73" s="24">
        <f t="shared" si="37"/>
        <v>0</v>
      </c>
      <c r="AA73" s="24">
        <f t="shared" si="37"/>
        <v>0</v>
      </c>
      <c r="AB73" s="24">
        <f t="shared" si="37"/>
        <v>0</v>
      </c>
      <c r="AC73" s="24">
        <f t="shared" si="37"/>
        <v>0</v>
      </c>
      <c r="AD73" s="24">
        <f t="shared" si="37"/>
        <v>0</v>
      </c>
      <c r="AE73" s="24">
        <f t="shared" si="37"/>
        <v>0</v>
      </c>
      <c r="AF73" s="24">
        <f t="shared" si="37"/>
        <v>0</v>
      </c>
      <c r="AG73" s="24">
        <f t="shared" si="37"/>
        <v>0</v>
      </c>
      <c r="AH73" s="24">
        <f t="shared" si="37"/>
        <v>0</v>
      </c>
      <c r="AI73" s="24">
        <f t="shared" si="37"/>
        <v>0</v>
      </c>
      <c r="AJ73" s="24">
        <f t="shared" si="37"/>
        <v>0</v>
      </c>
      <c r="AK73" s="80">
        <f t="shared" si="34"/>
        <v>355619729</v>
      </c>
      <c r="AL73" s="22"/>
      <c r="AM73" s="1"/>
      <c r="AO73" s="48"/>
      <c r="AP73" s="48"/>
    </row>
    <row r="74" spans="1:42" s="91" customFormat="1" ht="30" x14ac:dyDescent="0.2">
      <c r="A74" s="85"/>
      <c r="B74" s="85">
        <v>6</v>
      </c>
      <c r="C74" s="25" t="s">
        <v>50</v>
      </c>
      <c r="D74" s="86" t="s">
        <v>103</v>
      </c>
      <c r="E74" s="87">
        <f>E75</f>
        <v>0</v>
      </c>
      <c r="F74" s="87">
        <f t="shared" ref="F74:AJ74" si="38">F75</f>
        <v>0</v>
      </c>
      <c r="G74" s="87">
        <f t="shared" si="38"/>
        <v>0</v>
      </c>
      <c r="H74" s="87">
        <f t="shared" si="38"/>
        <v>0</v>
      </c>
      <c r="I74" s="87">
        <f t="shared" si="38"/>
        <v>0</v>
      </c>
      <c r="J74" s="87">
        <f t="shared" si="38"/>
        <v>0</v>
      </c>
      <c r="K74" s="87">
        <f t="shared" si="38"/>
        <v>0</v>
      </c>
      <c r="L74" s="87">
        <f t="shared" si="38"/>
        <v>0</v>
      </c>
      <c r="M74" s="87">
        <f t="shared" si="38"/>
        <v>0</v>
      </c>
      <c r="N74" s="87">
        <f t="shared" si="38"/>
        <v>39101160</v>
      </c>
      <c r="O74" s="87">
        <f t="shared" si="38"/>
        <v>0</v>
      </c>
      <c r="P74" s="87">
        <f t="shared" si="38"/>
        <v>0</v>
      </c>
      <c r="Q74" s="87">
        <f t="shared" si="38"/>
        <v>0</v>
      </c>
      <c r="R74" s="87">
        <f t="shared" si="38"/>
        <v>0</v>
      </c>
      <c r="S74" s="87">
        <f t="shared" si="38"/>
        <v>0</v>
      </c>
      <c r="T74" s="87">
        <f t="shared" si="38"/>
        <v>0</v>
      </c>
      <c r="U74" s="87">
        <f t="shared" si="38"/>
        <v>0</v>
      </c>
      <c r="V74" s="87">
        <f t="shared" si="38"/>
        <v>0</v>
      </c>
      <c r="W74" s="87">
        <f t="shared" si="38"/>
        <v>0</v>
      </c>
      <c r="X74" s="87">
        <f t="shared" si="38"/>
        <v>0</v>
      </c>
      <c r="Y74" s="87">
        <f t="shared" si="38"/>
        <v>0</v>
      </c>
      <c r="Z74" s="87">
        <f t="shared" si="38"/>
        <v>0</v>
      </c>
      <c r="AA74" s="87">
        <f t="shared" si="38"/>
        <v>0</v>
      </c>
      <c r="AB74" s="87">
        <f t="shared" si="38"/>
        <v>0</v>
      </c>
      <c r="AC74" s="87">
        <f t="shared" si="38"/>
        <v>0</v>
      </c>
      <c r="AD74" s="87">
        <f t="shared" si="38"/>
        <v>0</v>
      </c>
      <c r="AE74" s="87">
        <f t="shared" si="38"/>
        <v>0</v>
      </c>
      <c r="AF74" s="87">
        <f t="shared" si="38"/>
        <v>0</v>
      </c>
      <c r="AG74" s="87">
        <f t="shared" si="38"/>
        <v>0</v>
      </c>
      <c r="AH74" s="87">
        <f t="shared" si="38"/>
        <v>0</v>
      </c>
      <c r="AI74" s="87">
        <f t="shared" si="38"/>
        <v>0</v>
      </c>
      <c r="AJ74" s="87">
        <f t="shared" si="38"/>
        <v>0</v>
      </c>
      <c r="AK74" s="88">
        <f t="shared" si="34"/>
        <v>39101160</v>
      </c>
      <c r="AL74" s="89"/>
      <c r="AM74" s="90"/>
      <c r="AO74" s="96">
        <v>23100000</v>
      </c>
      <c r="AP74" s="92"/>
    </row>
    <row r="75" spans="1:42" ht="30" x14ac:dyDescent="0.25">
      <c r="A75" s="29" t="s">
        <v>51</v>
      </c>
      <c r="B75" s="18">
        <v>7</v>
      </c>
      <c r="C75" s="26" t="s">
        <v>92</v>
      </c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8">
        <v>39101160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12">
        <f t="shared" si="34"/>
        <v>39101160</v>
      </c>
      <c r="AL75" s="22"/>
    </row>
    <row r="76" spans="1:42" s="91" customFormat="1" ht="45" x14ac:dyDescent="0.2">
      <c r="A76" s="85"/>
      <c r="B76" s="85">
        <v>6</v>
      </c>
      <c r="C76" s="25" t="s">
        <v>104</v>
      </c>
      <c r="D76" s="86" t="s">
        <v>103</v>
      </c>
      <c r="E76" s="87">
        <f>E77</f>
        <v>0</v>
      </c>
      <c r="F76" s="87">
        <f t="shared" ref="F76:AJ76" si="39">F77</f>
        <v>0</v>
      </c>
      <c r="G76" s="87">
        <f t="shared" si="39"/>
        <v>0</v>
      </c>
      <c r="H76" s="87">
        <f t="shared" si="39"/>
        <v>0</v>
      </c>
      <c r="I76" s="87">
        <f t="shared" si="39"/>
        <v>0</v>
      </c>
      <c r="J76" s="87">
        <f t="shared" si="39"/>
        <v>0</v>
      </c>
      <c r="K76" s="87">
        <f t="shared" si="39"/>
        <v>0</v>
      </c>
      <c r="L76" s="87">
        <f t="shared" si="39"/>
        <v>0</v>
      </c>
      <c r="M76" s="87">
        <f t="shared" si="39"/>
        <v>0</v>
      </c>
      <c r="N76" s="87">
        <f t="shared" si="39"/>
        <v>12224999</v>
      </c>
      <c r="O76" s="87">
        <f t="shared" si="39"/>
        <v>0</v>
      </c>
      <c r="P76" s="87">
        <f t="shared" si="39"/>
        <v>0</v>
      </c>
      <c r="Q76" s="87">
        <f t="shared" si="39"/>
        <v>0</v>
      </c>
      <c r="R76" s="87">
        <f t="shared" si="39"/>
        <v>0</v>
      </c>
      <c r="S76" s="87">
        <f t="shared" si="39"/>
        <v>0</v>
      </c>
      <c r="T76" s="87">
        <f t="shared" si="39"/>
        <v>0</v>
      </c>
      <c r="U76" s="87">
        <f t="shared" si="39"/>
        <v>0</v>
      </c>
      <c r="V76" s="87">
        <f t="shared" si="39"/>
        <v>0</v>
      </c>
      <c r="W76" s="87">
        <f t="shared" si="39"/>
        <v>0</v>
      </c>
      <c r="X76" s="87">
        <f t="shared" si="39"/>
        <v>0</v>
      </c>
      <c r="Y76" s="87">
        <f t="shared" si="39"/>
        <v>0</v>
      </c>
      <c r="Z76" s="87">
        <f t="shared" si="39"/>
        <v>0</v>
      </c>
      <c r="AA76" s="87">
        <f t="shared" si="39"/>
        <v>0</v>
      </c>
      <c r="AB76" s="87">
        <f t="shared" si="39"/>
        <v>0</v>
      </c>
      <c r="AC76" s="87">
        <f t="shared" si="39"/>
        <v>0</v>
      </c>
      <c r="AD76" s="87">
        <f t="shared" si="39"/>
        <v>0</v>
      </c>
      <c r="AE76" s="87">
        <f t="shared" si="39"/>
        <v>0</v>
      </c>
      <c r="AF76" s="87">
        <f t="shared" si="39"/>
        <v>0</v>
      </c>
      <c r="AG76" s="87">
        <f t="shared" si="39"/>
        <v>0</v>
      </c>
      <c r="AH76" s="87">
        <f t="shared" si="39"/>
        <v>0</v>
      </c>
      <c r="AI76" s="87">
        <f t="shared" si="39"/>
        <v>0</v>
      </c>
      <c r="AJ76" s="87">
        <f t="shared" si="39"/>
        <v>0</v>
      </c>
      <c r="AK76" s="88">
        <f t="shared" si="34"/>
        <v>12224999</v>
      </c>
      <c r="AL76" s="89"/>
      <c r="AM76" s="90"/>
      <c r="AO76" s="92">
        <v>12224999</v>
      </c>
      <c r="AP76" s="92"/>
    </row>
    <row r="77" spans="1:42" ht="30" x14ac:dyDescent="0.25">
      <c r="A77" s="29" t="s">
        <v>51</v>
      </c>
      <c r="B77" s="18">
        <v>7</v>
      </c>
      <c r="C77" s="26" t="s">
        <v>92</v>
      </c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>
        <v>12224999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12">
        <f t="shared" si="34"/>
        <v>12224999</v>
      </c>
      <c r="AL77" s="22"/>
    </row>
    <row r="78" spans="1:42" s="17" customFormat="1" ht="30" x14ac:dyDescent="0.2">
      <c r="A78" s="18"/>
      <c r="B78" s="18">
        <v>6</v>
      </c>
      <c r="C78" s="25" t="s">
        <v>74</v>
      </c>
      <c r="D78" s="11" t="s">
        <v>103</v>
      </c>
      <c r="E78" s="24">
        <f>E79</f>
        <v>0</v>
      </c>
      <c r="F78" s="24">
        <f t="shared" ref="F78:AJ78" si="40">F79</f>
        <v>0</v>
      </c>
      <c r="G78" s="24">
        <f t="shared" si="40"/>
        <v>0</v>
      </c>
      <c r="H78" s="24">
        <f t="shared" si="40"/>
        <v>0</v>
      </c>
      <c r="I78" s="24">
        <f t="shared" si="40"/>
        <v>0</v>
      </c>
      <c r="J78" s="24">
        <f t="shared" si="40"/>
        <v>0</v>
      </c>
      <c r="K78" s="24">
        <f t="shared" si="40"/>
        <v>0</v>
      </c>
      <c r="L78" s="24">
        <f t="shared" si="40"/>
        <v>0</v>
      </c>
      <c r="M78" s="24">
        <f t="shared" si="40"/>
        <v>0</v>
      </c>
      <c r="N78" s="24">
        <f t="shared" si="40"/>
        <v>17106810</v>
      </c>
      <c r="O78" s="24">
        <f t="shared" si="40"/>
        <v>0</v>
      </c>
      <c r="P78" s="24">
        <f t="shared" si="40"/>
        <v>0</v>
      </c>
      <c r="Q78" s="24">
        <f t="shared" si="40"/>
        <v>0</v>
      </c>
      <c r="R78" s="24">
        <f t="shared" si="40"/>
        <v>0</v>
      </c>
      <c r="S78" s="24">
        <f t="shared" si="40"/>
        <v>0</v>
      </c>
      <c r="T78" s="24">
        <f t="shared" si="40"/>
        <v>0</v>
      </c>
      <c r="U78" s="24">
        <f t="shared" si="40"/>
        <v>0</v>
      </c>
      <c r="V78" s="24">
        <f t="shared" si="40"/>
        <v>0</v>
      </c>
      <c r="W78" s="24">
        <f t="shared" si="40"/>
        <v>0</v>
      </c>
      <c r="X78" s="24">
        <f t="shared" si="40"/>
        <v>0</v>
      </c>
      <c r="Y78" s="24">
        <f t="shared" si="40"/>
        <v>0</v>
      </c>
      <c r="Z78" s="24">
        <f t="shared" si="40"/>
        <v>0</v>
      </c>
      <c r="AA78" s="24">
        <f t="shared" si="40"/>
        <v>0</v>
      </c>
      <c r="AB78" s="24">
        <f t="shared" si="40"/>
        <v>0</v>
      </c>
      <c r="AC78" s="24">
        <f t="shared" si="40"/>
        <v>0</v>
      </c>
      <c r="AD78" s="24">
        <f t="shared" si="40"/>
        <v>0</v>
      </c>
      <c r="AE78" s="24">
        <f t="shared" si="40"/>
        <v>0</v>
      </c>
      <c r="AF78" s="24">
        <f t="shared" si="40"/>
        <v>0</v>
      </c>
      <c r="AG78" s="24">
        <f t="shared" si="40"/>
        <v>0</v>
      </c>
      <c r="AH78" s="24">
        <f t="shared" si="40"/>
        <v>0</v>
      </c>
      <c r="AI78" s="24">
        <f t="shared" si="40"/>
        <v>0</v>
      </c>
      <c r="AJ78" s="24">
        <f t="shared" si="40"/>
        <v>0</v>
      </c>
      <c r="AK78" s="80">
        <f t="shared" si="34"/>
        <v>17106810</v>
      </c>
      <c r="AL78" s="22"/>
      <c r="AM78" s="1"/>
      <c r="AO78" s="48"/>
      <c r="AP78" s="48"/>
    </row>
    <row r="79" spans="1:42" ht="15" x14ac:dyDescent="0.25">
      <c r="A79" s="29" t="s">
        <v>43</v>
      </c>
      <c r="B79" s="18">
        <v>7</v>
      </c>
      <c r="C79" s="26" t="s">
        <v>44</v>
      </c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>
        <v>17106810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12">
        <f t="shared" si="34"/>
        <v>17106810</v>
      </c>
      <c r="AL79" s="22"/>
    </row>
    <row r="80" spans="1:42" s="17" customFormat="1" ht="30" x14ac:dyDescent="0.2">
      <c r="A80" s="18"/>
      <c r="B80" s="18">
        <v>6</v>
      </c>
      <c r="C80" s="25" t="s">
        <v>105</v>
      </c>
      <c r="D80" s="11" t="s">
        <v>103</v>
      </c>
      <c r="E80" s="24">
        <f>E81</f>
        <v>0</v>
      </c>
      <c r="F80" s="24">
        <f t="shared" ref="F80:AJ80" si="41">F81</f>
        <v>0</v>
      </c>
      <c r="G80" s="24">
        <f t="shared" si="41"/>
        <v>0</v>
      </c>
      <c r="H80" s="24">
        <f t="shared" si="41"/>
        <v>0</v>
      </c>
      <c r="I80" s="24">
        <f t="shared" si="41"/>
        <v>0</v>
      </c>
      <c r="J80" s="24">
        <f t="shared" si="41"/>
        <v>0</v>
      </c>
      <c r="K80" s="24">
        <f t="shared" si="41"/>
        <v>0</v>
      </c>
      <c r="L80" s="24">
        <f t="shared" si="41"/>
        <v>0</v>
      </c>
      <c r="M80" s="24">
        <f t="shared" si="41"/>
        <v>0</v>
      </c>
      <c r="N80" s="24">
        <f t="shared" si="41"/>
        <v>60669000</v>
      </c>
      <c r="O80" s="24">
        <f t="shared" si="41"/>
        <v>0</v>
      </c>
      <c r="P80" s="24">
        <f t="shared" si="41"/>
        <v>0</v>
      </c>
      <c r="Q80" s="24">
        <f t="shared" si="41"/>
        <v>0</v>
      </c>
      <c r="R80" s="24">
        <f t="shared" si="41"/>
        <v>0</v>
      </c>
      <c r="S80" s="24">
        <f t="shared" si="41"/>
        <v>0</v>
      </c>
      <c r="T80" s="24">
        <f t="shared" si="41"/>
        <v>0</v>
      </c>
      <c r="U80" s="24">
        <f t="shared" si="41"/>
        <v>0</v>
      </c>
      <c r="V80" s="24">
        <f t="shared" si="41"/>
        <v>0</v>
      </c>
      <c r="W80" s="24">
        <f t="shared" si="41"/>
        <v>0</v>
      </c>
      <c r="X80" s="24">
        <f t="shared" si="41"/>
        <v>0</v>
      </c>
      <c r="Y80" s="24">
        <f t="shared" si="41"/>
        <v>0</v>
      </c>
      <c r="Z80" s="24">
        <f t="shared" si="41"/>
        <v>0</v>
      </c>
      <c r="AA80" s="24">
        <f t="shared" si="41"/>
        <v>0</v>
      </c>
      <c r="AB80" s="24">
        <f t="shared" si="41"/>
        <v>0</v>
      </c>
      <c r="AC80" s="24">
        <f t="shared" si="41"/>
        <v>0</v>
      </c>
      <c r="AD80" s="24">
        <f t="shared" si="41"/>
        <v>0</v>
      </c>
      <c r="AE80" s="24">
        <f t="shared" si="41"/>
        <v>0</v>
      </c>
      <c r="AF80" s="24">
        <f t="shared" si="41"/>
        <v>0</v>
      </c>
      <c r="AG80" s="24">
        <f t="shared" si="41"/>
        <v>0</v>
      </c>
      <c r="AH80" s="24">
        <f t="shared" si="41"/>
        <v>0</v>
      </c>
      <c r="AI80" s="24">
        <f t="shared" si="41"/>
        <v>0</v>
      </c>
      <c r="AJ80" s="24">
        <f t="shared" si="41"/>
        <v>0</v>
      </c>
      <c r="AK80" s="80">
        <f t="shared" si="34"/>
        <v>60669000</v>
      </c>
      <c r="AL80" s="22"/>
      <c r="AM80" s="1"/>
      <c r="AO80" s="48"/>
      <c r="AP80" s="48"/>
    </row>
    <row r="81" spans="1:42" ht="15" x14ac:dyDescent="0.25">
      <c r="A81" s="29" t="s">
        <v>43</v>
      </c>
      <c r="B81" s="18">
        <v>7</v>
      </c>
      <c r="C81" s="26" t="s">
        <v>44</v>
      </c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8">
        <v>60669000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12">
        <f t="shared" si="34"/>
        <v>60669000</v>
      </c>
      <c r="AL81" s="22"/>
    </row>
    <row r="82" spans="1:42" s="91" customFormat="1" ht="45" x14ac:dyDescent="0.2">
      <c r="A82" s="85"/>
      <c r="B82" s="85">
        <v>6</v>
      </c>
      <c r="C82" s="25" t="s">
        <v>106</v>
      </c>
      <c r="D82" s="86" t="s">
        <v>107</v>
      </c>
      <c r="E82" s="87">
        <f>E83</f>
        <v>0</v>
      </c>
      <c r="F82" s="87">
        <f t="shared" ref="F82:AJ82" si="42">F83</f>
        <v>0</v>
      </c>
      <c r="G82" s="87">
        <f t="shared" si="42"/>
        <v>0</v>
      </c>
      <c r="H82" s="87">
        <f t="shared" si="42"/>
        <v>0</v>
      </c>
      <c r="I82" s="87">
        <f t="shared" si="42"/>
        <v>0</v>
      </c>
      <c r="J82" s="87">
        <f t="shared" si="42"/>
        <v>0</v>
      </c>
      <c r="K82" s="87">
        <f t="shared" si="42"/>
        <v>0</v>
      </c>
      <c r="L82" s="87">
        <f t="shared" si="42"/>
        <v>0</v>
      </c>
      <c r="M82" s="87">
        <f t="shared" si="42"/>
        <v>0</v>
      </c>
      <c r="N82" s="87">
        <f t="shared" si="42"/>
        <v>141573600</v>
      </c>
      <c r="O82" s="87">
        <f t="shared" si="42"/>
        <v>0</v>
      </c>
      <c r="P82" s="87">
        <f t="shared" si="42"/>
        <v>0</v>
      </c>
      <c r="Q82" s="87">
        <f t="shared" si="42"/>
        <v>0</v>
      </c>
      <c r="R82" s="87">
        <f t="shared" si="42"/>
        <v>0</v>
      </c>
      <c r="S82" s="87">
        <f t="shared" si="42"/>
        <v>0</v>
      </c>
      <c r="T82" s="87">
        <f t="shared" si="42"/>
        <v>0</v>
      </c>
      <c r="U82" s="87">
        <f t="shared" si="42"/>
        <v>0</v>
      </c>
      <c r="V82" s="87">
        <f t="shared" si="42"/>
        <v>0</v>
      </c>
      <c r="W82" s="87">
        <f t="shared" si="42"/>
        <v>0</v>
      </c>
      <c r="X82" s="87">
        <f t="shared" si="42"/>
        <v>0</v>
      </c>
      <c r="Y82" s="87">
        <f t="shared" si="42"/>
        <v>0</v>
      </c>
      <c r="Z82" s="87">
        <f t="shared" si="42"/>
        <v>0</v>
      </c>
      <c r="AA82" s="87">
        <f t="shared" si="42"/>
        <v>0</v>
      </c>
      <c r="AB82" s="87">
        <f t="shared" si="42"/>
        <v>0</v>
      </c>
      <c r="AC82" s="87">
        <f t="shared" si="42"/>
        <v>0</v>
      </c>
      <c r="AD82" s="87">
        <f t="shared" si="42"/>
        <v>0</v>
      </c>
      <c r="AE82" s="87">
        <f t="shared" si="42"/>
        <v>0</v>
      </c>
      <c r="AF82" s="87">
        <f t="shared" si="42"/>
        <v>0</v>
      </c>
      <c r="AG82" s="87">
        <f t="shared" si="42"/>
        <v>0</v>
      </c>
      <c r="AH82" s="87">
        <f t="shared" si="42"/>
        <v>0</v>
      </c>
      <c r="AI82" s="87">
        <f t="shared" si="42"/>
        <v>0</v>
      </c>
      <c r="AJ82" s="87">
        <f t="shared" si="42"/>
        <v>0</v>
      </c>
      <c r="AK82" s="88">
        <f t="shared" si="34"/>
        <v>141573600</v>
      </c>
      <c r="AL82" s="89"/>
      <c r="AM82" s="90"/>
      <c r="AO82" s="92"/>
      <c r="AP82" s="92"/>
    </row>
    <row r="83" spans="1:42" ht="15" x14ac:dyDescent="0.25">
      <c r="A83" s="29" t="s">
        <v>43</v>
      </c>
      <c r="B83" s="18">
        <v>7</v>
      </c>
      <c r="C83" s="26" t="s">
        <v>44</v>
      </c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>
        <v>141573600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12">
        <f t="shared" si="34"/>
        <v>141573600</v>
      </c>
      <c r="AL83" s="22"/>
    </row>
    <row r="84" spans="1:42" s="91" customFormat="1" ht="30" x14ac:dyDescent="0.2">
      <c r="A84" s="85"/>
      <c r="B84" s="85">
        <v>6</v>
      </c>
      <c r="C84" s="25" t="s">
        <v>108</v>
      </c>
      <c r="D84" s="86" t="s">
        <v>107</v>
      </c>
      <c r="E84" s="87">
        <f>E85</f>
        <v>0</v>
      </c>
      <c r="F84" s="87">
        <f t="shared" ref="F84:AJ84" si="43">F85</f>
        <v>0</v>
      </c>
      <c r="G84" s="87">
        <f t="shared" si="43"/>
        <v>0</v>
      </c>
      <c r="H84" s="87">
        <f t="shared" si="43"/>
        <v>0</v>
      </c>
      <c r="I84" s="87">
        <f t="shared" si="43"/>
        <v>0</v>
      </c>
      <c r="J84" s="87">
        <f t="shared" si="43"/>
        <v>0</v>
      </c>
      <c r="K84" s="87">
        <f t="shared" si="43"/>
        <v>0</v>
      </c>
      <c r="L84" s="87">
        <f t="shared" si="43"/>
        <v>0</v>
      </c>
      <c r="M84" s="87">
        <f t="shared" si="43"/>
        <v>0</v>
      </c>
      <c r="N84" s="87">
        <f t="shared" si="43"/>
        <v>21236040</v>
      </c>
      <c r="O84" s="87">
        <f t="shared" si="43"/>
        <v>0</v>
      </c>
      <c r="P84" s="87">
        <f t="shared" si="43"/>
        <v>0</v>
      </c>
      <c r="Q84" s="87">
        <f t="shared" si="43"/>
        <v>0</v>
      </c>
      <c r="R84" s="87">
        <f t="shared" si="43"/>
        <v>0</v>
      </c>
      <c r="S84" s="87">
        <f t="shared" si="43"/>
        <v>0</v>
      </c>
      <c r="T84" s="87">
        <f t="shared" si="43"/>
        <v>0</v>
      </c>
      <c r="U84" s="87">
        <f t="shared" si="43"/>
        <v>0</v>
      </c>
      <c r="V84" s="87">
        <f t="shared" si="43"/>
        <v>0</v>
      </c>
      <c r="W84" s="87">
        <f t="shared" si="43"/>
        <v>0</v>
      </c>
      <c r="X84" s="87">
        <f t="shared" si="43"/>
        <v>0</v>
      </c>
      <c r="Y84" s="87">
        <f t="shared" si="43"/>
        <v>0</v>
      </c>
      <c r="Z84" s="87">
        <f t="shared" si="43"/>
        <v>0</v>
      </c>
      <c r="AA84" s="87">
        <f t="shared" si="43"/>
        <v>0</v>
      </c>
      <c r="AB84" s="87">
        <f t="shared" si="43"/>
        <v>0</v>
      </c>
      <c r="AC84" s="87">
        <f t="shared" si="43"/>
        <v>0</v>
      </c>
      <c r="AD84" s="87">
        <f t="shared" si="43"/>
        <v>0</v>
      </c>
      <c r="AE84" s="87">
        <f t="shared" si="43"/>
        <v>0</v>
      </c>
      <c r="AF84" s="87">
        <f t="shared" si="43"/>
        <v>0</v>
      </c>
      <c r="AG84" s="87">
        <f t="shared" si="43"/>
        <v>0</v>
      </c>
      <c r="AH84" s="87">
        <f t="shared" si="43"/>
        <v>0</v>
      </c>
      <c r="AI84" s="87">
        <f t="shared" si="43"/>
        <v>0</v>
      </c>
      <c r="AJ84" s="87">
        <f t="shared" si="43"/>
        <v>0</v>
      </c>
      <c r="AK84" s="88">
        <f t="shared" si="34"/>
        <v>21236040</v>
      </c>
      <c r="AL84" s="89"/>
      <c r="AM84" s="90"/>
      <c r="AO84" s="92">
        <v>21236040</v>
      </c>
      <c r="AP84" s="92"/>
    </row>
    <row r="85" spans="1:42" ht="15" x14ac:dyDescent="0.25">
      <c r="A85" s="29" t="s">
        <v>43</v>
      </c>
      <c r="B85" s="18">
        <v>7</v>
      </c>
      <c r="C85" s="26" t="s">
        <v>44</v>
      </c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>
        <v>21236040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12">
        <f t="shared" si="34"/>
        <v>21236040</v>
      </c>
      <c r="AL85" s="22"/>
    </row>
    <row r="86" spans="1:42" s="91" customFormat="1" ht="30" x14ac:dyDescent="0.2">
      <c r="A86" s="85"/>
      <c r="B86" s="85">
        <v>6</v>
      </c>
      <c r="C86" s="25" t="s">
        <v>109</v>
      </c>
      <c r="D86" s="86" t="s">
        <v>107</v>
      </c>
      <c r="E86" s="87">
        <f>E87</f>
        <v>0</v>
      </c>
      <c r="F86" s="87">
        <f t="shared" ref="F86:AJ86" si="44">F87</f>
        <v>0</v>
      </c>
      <c r="G86" s="87">
        <f t="shared" si="44"/>
        <v>0</v>
      </c>
      <c r="H86" s="87">
        <f t="shared" si="44"/>
        <v>0</v>
      </c>
      <c r="I86" s="87">
        <f t="shared" si="44"/>
        <v>0</v>
      </c>
      <c r="J86" s="87">
        <f t="shared" si="44"/>
        <v>0</v>
      </c>
      <c r="K86" s="87">
        <f t="shared" si="44"/>
        <v>0</v>
      </c>
      <c r="L86" s="87">
        <f t="shared" si="44"/>
        <v>0</v>
      </c>
      <c r="M86" s="87">
        <f t="shared" si="44"/>
        <v>0</v>
      </c>
      <c r="N86" s="87">
        <f t="shared" si="44"/>
        <v>63708120</v>
      </c>
      <c r="O86" s="87">
        <f t="shared" si="44"/>
        <v>0</v>
      </c>
      <c r="P86" s="87">
        <f t="shared" si="44"/>
        <v>0</v>
      </c>
      <c r="Q86" s="87">
        <f t="shared" si="44"/>
        <v>0</v>
      </c>
      <c r="R86" s="87">
        <f t="shared" si="44"/>
        <v>0</v>
      </c>
      <c r="S86" s="87">
        <f t="shared" si="44"/>
        <v>0</v>
      </c>
      <c r="T86" s="87">
        <f t="shared" si="44"/>
        <v>0</v>
      </c>
      <c r="U86" s="87">
        <f t="shared" si="44"/>
        <v>0</v>
      </c>
      <c r="V86" s="87">
        <f t="shared" si="44"/>
        <v>0</v>
      </c>
      <c r="W86" s="87">
        <f t="shared" si="44"/>
        <v>0</v>
      </c>
      <c r="X86" s="87">
        <f t="shared" si="44"/>
        <v>0</v>
      </c>
      <c r="Y86" s="87">
        <f t="shared" si="44"/>
        <v>0</v>
      </c>
      <c r="Z86" s="87">
        <f t="shared" si="44"/>
        <v>0</v>
      </c>
      <c r="AA86" s="87">
        <f t="shared" si="44"/>
        <v>0</v>
      </c>
      <c r="AB86" s="87">
        <f t="shared" si="44"/>
        <v>0</v>
      </c>
      <c r="AC86" s="87">
        <f t="shared" si="44"/>
        <v>0</v>
      </c>
      <c r="AD86" s="87">
        <f t="shared" si="44"/>
        <v>0</v>
      </c>
      <c r="AE86" s="87">
        <f t="shared" si="44"/>
        <v>0</v>
      </c>
      <c r="AF86" s="87">
        <f t="shared" si="44"/>
        <v>0</v>
      </c>
      <c r="AG86" s="87">
        <f t="shared" si="44"/>
        <v>0</v>
      </c>
      <c r="AH86" s="87">
        <f t="shared" si="44"/>
        <v>0</v>
      </c>
      <c r="AI86" s="87">
        <f t="shared" si="44"/>
        <v>0</v>
      </c>
      <c r="AJ86" s="87">
        <f t="shared" si="44"/>
        <v>0</v>
      </c>
      <c r="AK86" s="88">
        <f t="shared" ref="AK86:AK96" si="45">SUM(E86:AJ86)</f>
        <v>63708120</v>
      </c>
      <c r="AL86" s="89"/>
      <c r="AM86" s="90"/>
      <c r="AO86" s="92"/>
      <c r="AP86" s="92"/>
    </row>
    <row r="87" spans="1:42" ht="15" x14ac:dyDescent="0.25">
      <c r="A87" s="29" t="s">
        <v>43</v>
      </c>
      <c r="B87" s="18">
        <v>7</v>
      </c>
      <c r="C87" s="26" t="s">
        <v>44</v>
      </c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>
        <v>63708120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12">
        <f t="shared" si="45"/>
        <v>63708120</v>
      </c>
      <c r="AL87" s="22"/>
    </row>
    <row r="88" spans="1:42" s="17" customFormat="1" ht="45" x14ac:dyDescent="0.2">
      <c r="A88" s="18"/>
      <c r="B88" s="18">
        <v>5</v>
      </c>
      <c r="C88" s="34" t="s">
        <v>66</v>
      </c>
      <c r="D88" s="11"/>
      <c r="E88" s="24">
        <f>E89+E91</f>
        <v>0</v>
      </c>
      <c r="F88" s="24">
        <f t="shared" ref="F88:AJ88" si="46">F89+F91</f>
        <v>0</v>
      </c>
      <c r="G88" s="24">
        <f t="shared" si="46"/>
        <v>0</v>
      </c>
      <c r="H88" s="24">
        <f t="shared" si="46"/>
        <v>0</v>
      </c>
      <c r="I88" s="24">
        <f t="shared" si="46"/>
        <v>0</v>
      </c>
      <c r="J88" s="24">
        <f t="shared" si="46"/>
        <v>0</v>
      </c>
      <c r="K88" s="24">
        <f t="shared" si="46"/>
        <v>0</v>
      </c>
      <c r="L88" s="24">
        <f t="shared" si="46"/>
        <v>0</v>
      </c>
      <c r="M88" s="24">
        <f t="shared" si="46"/>
        <v>0</v>
      </c>
      <c r="N88" s="24">
        <f t="shared" si="46"/>
        <v>320914281</v>
      </c>
      <c r="O88" s="24">
        <f t="shared" si="46"/>
        <v>0</v>
      </c>
      <c r="P88" s="24">
        <f t="shared" si="46"/>
        <v>0</v>
      </c>
      <c r="Q88" s="24">
        <f t="shared" si="46"/>
        <v>0</v>
      </c>
      <c r="R88" s="24">
        <f t="shared" si="46"/>
        <v>0</v>
      </c>
      <c r="S88" s="24">
        <f t="shared" si="46"/>
        <v>0</v>
      </c>
      <c r="T88" s="24">
        <f t="shared" si="46"/>
        <v>0</v>
      </c>
      <c r="U88" s="24">
        <f t="shared" si="46"/>
        <v>0</v>
      </c>
      <c r="V88" s="24">
        <f t="shared" si="46"/>
        <v>0</v>
      </c>
      <c r="W88" s="24">
        <f t="shared" si="46"/>
        <v>0</v>
      </c>
      <c r="X88" s="24">
        <f t="shared" si="46"/>
        <v>0</v>
      </c>
      <c r="Y88" s="24">
        <f t="shared" si="46"/>
        <v>0</v>
      </c>
      <c r="Z88" s="24">
        <f t="shared" si="46"/>
        <v>0</v>
      </c>
      <c r="AA88" s="24">
        <f t="shared" si="46"/>
        <v>0</v>
      </c>
      <c r="AB88" s="24">
        <f t="shared" si="46"/>
        <v>0</v>
      </c>
      <c r="AC88" s="24">
        <f t="shared" si="46"/>
        <v>0</v>
      </c>
      <c r="AD88" s="24">
        <f t="shared" si="46"/>
        <v>0</v>
      </c>
      <c r="AE88" s="24">
        <f t="shared" si="46"/>
        <v>0</v>
      </c>
      <c r="AF88" s="24">
        <f t="shared" si="46"/>
        <v>0</v>
      </c>
      <c r="AG88" s="24">
        <f t="shared" si="46"/>
        <v>0</v>
      </c>
      <c r="AH88" s="24">
        <f t="shared" si="46"/>
        <v>0</v>
      </c>
      <c r="AI88" s="24">
        <f t="shared" si="46"/>
        <v>0</v>
      </c>
      <c r="AJ88" s="24">
        <f t="shared" si="46"/>
        <v>0</v>
      </c>
      <c r="AK88" s="80">
        <f t="shared" si="45"/>
        <v>320914281</v>
      </c>
      <c r="AL88" s="22"/>
      <c r="AM88" s="1"/>
      <c r="AO88" s="48"/>
      <c r="AP88" s="48"/>
    </row>
    <row r="89" spans="1:42" s="91" customFormat="1" ht="30" x14ac:dyDescent="0.2">
      <c r="A89" s="85"/>
      <c r="B89" s="85">
        <v>6</v>
      </c>
      <c r="C89" s="25" t="s">
        <v>110</v>
      </c>
      <c r="D89" s="86" t="s">
        <v>107</v>
      </c>
      <c r="E89" s="87">
        <f>E90</f>
        <v>0</v>
      </c>
      <c r="F89" s="87">
        <f t="shared" ref="F89:AJ89" si="47">F90</f>
        <v>0</v>
      </c>
      <c r="G89" s="87">
        <f t="shared" si="47"/>
        <v>0</v>
      </c>
      <c r="H89" s="87">
        <f t="shared" si="47"/>
        <v>0</v>
      </c>
      <c r="I89" s="87">
        <f t="shared" si="47"/>
        <v>0</v>
      </c>
      <c r="J89" s="87">
        <f t="shared" si="47"/>
        <v>0</v>
      </c>
      <c r="K89" s="87">
        <f t="shared" si="47"/>
        <v>0</v>
      </c>
      <c r="L89" s="87">
        <f t="shared" si="47"/>
        <v>0</v>
      </c>
      <c r="M89" s="87">
        <f t="shared" si="47"/>
        <v>0</v>
      </c>
      <c r="N89" s="87">
        <f t="shared" si="47"/>
        <v>300000000</v>
      </c>
      <c r="O89" s="87">
        <f t="shared" si="47"/>
        <v>0</v>
      </c>
      <c r="P89" s="87">
        <f t="shared" si="47"/>
        <v>0</v>
      </c>
      <c r="Q89" s="87">
        <f t="shared" si="47"/>
        <v>0</v>
      </c>
      <c r="R89" s="87">
        <f t="shared" si="47"/>
        <v>0</v>
      </c>
      <c r="S89" s="87">
        <f t="shared" si="47"/>
        <v>0</v>
      </c>
      <c r="T89" s="87">
        <f t="shared" si="47"/>
        <v>0</v>
      </c>
      <c r="U89" s="87">
        <f t="shared" si="47"/>
        <v>0</v>
      </c>
      <c r="V89" s="87">
        <f t="shared" si="47"/>
        <v>0</v>
      </c>
      <c r="W89" s="87">
        <f t="shared" si="47"/>
        <v>0</v>
      </c>
      <c r="X89" s="87">
        <f t="shared" si="47"/>
        <v>0</v>
      </c>
      <c r="Y89" s="87">
        <f t="shared" si="47"/>
        <v>0</v>
      </c>
      <c r="Z89" s="87">
        <f t="shared" si="47"/>
        <v>0</v>
      </c>
      <c r="AA89" s="87">
        <f t="shared" si="47"/>
        <v>0</v>
      </c>
      <c r="AB89" s="87">
        <f t="shared" si="47"/>
        <v>0</v>
      </c>
      <c r="AC89" s="87">
        <f t="shared" si="47"/>
        <v>0</v>
      </c>
      <c r="AD89" s="87">
        <f t="shared" si="47"/>
        <v>0</v>
      </c>
      <c r="AE89" s="87">
        <f t="shared" si="47"/>
        <v>0</v>
      </c>
      <c r="AF89" s="87">
        <f t="shared" si="47"/>
        <v>0</v>
      </c>
      <c r="AG89" s="87">
        <f t="shared" si="47"/>
        <v>0</v>
      </c>
      <c r="AH89" s="87">
        <f t="shared" si="47"/>
        <v>0</v>
      </c>
      <c r="AI89" s="87">
        <f t="shared" si="47"/>
        <v>0</v>
      </c>
      <c r="AJ89" s="87">
        <f t="shared" si="47"/>
        <v>0</v>
      </c>
      <c r="AK89" s="88">
        <f t="shared" si="45"/>
        <v>300000000</v>
      </c>
      <c r="AL89" s="89"/>
      <c r="AM89" s="90"/>
      <c r="AO89" s="92">
        <v>20000000</v>
      </c>
      <c r="AP89" s="92"/>
    </row>
    <row r="90" spans="1:42" ht="30" x14ac:dyDescent="0.25">
      <c r="A90" s="29" t="s">
        <v>51</v>
      </c>
      <c r="B90" s="18">
        <v>7</v>
      </c>
      <c r="C90" s="26" t="s">
        <v>92</v>
      </c>
      <c r="D90" s="27"/>
      <c r="E90" s="28"/>
      <c r="F90" s="28"/>
      <c r="G90" s="28"/>
      <c r="H90" s="28"/>
      <c r="I90" s="28"/>
      <c r="J90" s="28"/>
      <c r="K90" s="28"/>
      <c r="L90" s="28"/>
      <c r="M90" s="28"/>
      <c r="N90" s="28">
        <v>300000000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12">
        <f t="shared" si="45"/>
        <v>300000000</v>
      </c>
      <c r="AL90" s="22"/>
    </row>
    <row r="91" spans="1:42" s="91" customFormat="1" ht="30" x14ac:dyDescent="0.2">
      <c r="A91" s="85"/>
      <c r="B91" s="85">
        <v>6</v>
      </c>
      <c r="C91" s="25" t="s">
        <v>111</v>
      </c>
      <c r="D91" s="86" t="s">
        <v>107</v>
      </c>
      <c r="E91" s="87">
        <f>E92</f>
        <v>0</v>
      </c>
      <c r="F91" s="87">
        <f t="shared" ref="F91:AJ91" si="48">F92</f>
        <v>0</v>
      </c>
      <c r="G91" s="87">
        <f t="shared" si="48"/>
        <v>0</v>
      </c>
      <c r="H91" s="87">
        <f t="shared" si="48"/>
        <v>0</v>
      </c>
      <c r="I91" s="87">
        <f t="shared" si="48"/>
        <v>0</v>
      </c>
      <c r="J91" s="87">
        <f t="shared" si="48"/>
        <v>0</v>
      </c>
      <c r="K91" s="87">
        <f t="shared" si="48"/>
        <v>0</v>
      </c>
      <c r="L91" s="87">
        <f t="shared" si="48"/>
        <v>0</v>
      </c>
      <c r="M91" s="87">
        <f t="shared" si="48"/>
        <v>0</v>
      </c>
      <c r="N91" s="87">
        <f t="shared" si="48"/>
        <v>20914281</v>
      </c>
      <c r="O91" s="87">
        <f t="shared" si="48"/>
        <v>0</v>
      </c>
      <c r="P91" s="87">
        <f t="shared" si="48"/>
        <v>0</v>
      </c>
      <c r="Q91" s="87">
        <f t="shared" si="48"/>
        <v>0</v>
      </c>
      <c r="R91" s="87">
        <f t="shared" si="48"/>
        <v>0</v>
      </c>
      <c r="S91" s="87">
        <f t="shared" si="48"/>
        <v>0</v>
      </c>
      <c r="T91" s="87">
        <f t="shared" si="48"/>
        <v>0</v>
      </c>
      <c r="U91" s="87">
        <f t="shared" si="48"/>
        <v>0</v>
      </c>
      <c r="V91" s="87">
        <f t="shared" si="48"/>
        <v>0</v>
      </c>
      <c r="W91" s="87">
        <f t="shared" si="48"/>
        <v>0</v>
      </c>
      <c r="X91" s="87">
        <f t="shared" si="48"/>
        <v>0</v>
      </c>
      <c r="Y91" s="87">
        <f t="shared" si="48"/>
        <v>0</v>
      </c>
      <c r="Z91" s="87">
        <f t="shared" si="48"/>
        <v>0</v>
      </c>
      <c r="AA91" s="87">
        <f t="shared" si="48"/>
        <v>0</v>
      </c>
      <c r="AB91" s="87">
        <f t="shared" si="48"/>
        <v>0</v>
      </c>
      <c r="AC91" s="87">
        <f t="shared" si="48"/>
        <v>0</v>
      </c>
      <c r="AD91" s="87">
        <f t="shared" si="48"/>
        <v>0</v>
      </c>
      <c r="AE91" s="87">
        <f t="shared" si="48"/>
        <v>0</v>
      </c>
      <c r="AF91" s="87">
        <f t="shared" si="48"/>
        <v>0</v>
      </c>
      <c r="AG91" s="87">
        <f t="shared" si="48"/>
        <v>0</v>
      </c>
      <c r="AH91" s="87">
        <f t="shared" si="48"/>
        <v>0</v>
      </c>
      <c r="AI91" s="87">
        <f t="shared" si="48"/>
        <v>0</v>
      </c>
      <c r="AJ91" s="87">
        <f t="shared" si="48"/>
        <v>0</v>
      </c>
      <c r="AK91" s="88">
        <f t="shared" si="45"/>
        <v>20914281</v>
      </c>
      <c r="AL91" s="89"/>
      <c r="AM91" s="90"/>
      <c r="AO91" s="92">
        <v>20914281</v>
      </c>
      <c r="AP91" s="92"/>
    </row>
    <row r="92" spans="1:42" ht="15" x14ac:dyDescent="0.25">
      <c r="A92" s="29" t="s">
        <v>43</v>
      </c>
      <c r="B92" s="18">
        <v>7</v>
      </c>
      <c r="C92" s="26" t="s">
        <v>44</v>
      </c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>
        <v>20914281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12">
        <f t="shared" si="45"/>
        <v>20914281</v>
      </c>
      <c r="AL92" s="22"/>
    </row>
    <row r="93" spans="1:42" ht="56.25" customHeight="1" x14ac:dyDescent="0.25">
      <c r="A93" s="18"/>
      <c r="B93" s="18">
        <v>5</v>
      </c>
      <c r="C93" s="34" t="s">
        <v>68</v>
      </c>
      <c r="D93" s="27"/>
      <c r="E93" s="28">
        <f>E94</f>
        <v>0</v>
      </c>
      <c r="F93" s="28">
        <f t="shared" ref="F93:AJ94" si="49">F94</f>
        <v>0</v>
      </c>
      <c r="G93" s="28">
        <f t="shared" si="49"/>
        <v>0</v>
      </c>
      <c r="H93" s="28">
        <f t="shared" si="49"/>
        <v>0</v>
      </c>
      <c r="I93" s="28">
        <f t="shared" si="49"/>
        <v>0</v>
      </c>
      <c r="J93" s="28">
        <f t="shared" si="49"/>
        <v>0</v>
      </c>
      <c r="K93" s="28">
        <f t="shared" si="49"/>
        <v>0</v>
      </c>
      <c r="L93" s="28">
        <f t="shared" si="49"/>
        <v>0</v>
      </c>
      <c r="M93" s="28">
        <f t="shared" si="49"/>
        <v>8000000</v>
      </c>
      <c r="N93" s="28">
        <f t="shared" si="49"/>
        <v>0</v>
      </c>
      <c r="O93" s="28">
        <f t="shared" si="49"/>
        <v>0</v>
      </c>
      <c r="P93" s="28">
        <f t="shared" si="49"/>
        <v>0</v>
      </c>
      <c r="Q93" s="28">
        <f t="shared" si="49"/>
        <v>0</v>
      </c>
      <c r="R93" s="28">
        <f t="shared" si="49"/>
        <v>0</v>
      </c>
      <c r="S93" s="28">
        <f t="shared" si="49"/>
        <v>0</v>
      </c>
      <c r="T93" s="28">
        <f t="shared" si="49"/>
        <v>0</v>
      </c>
      <c r="U93" s="28">
        <f t="shared" si="49"/>
        <v>0</v>
      </c>
      <c r="V93" s="28">
        <f t="shared" si="49"/>
        <v>0</v>
      </c>
      <c r="W93" s="28">
        <f t="shared" si="49"/>
        <v>0</v>
      </c>
      <c r="X93" s="28">
        <f t="shared" si="49"/>
        <v>0</v>
      </c>
      <c r="Y93" s="28">
        <f t="shared" si="49"/>
        <v>0</v>
      </c>
      <c r="Z93" s="28">
        <f t="shared" si="49"/>
        <v>0</v>
      </c>
      <c r="AA93" s="28">
        <f t="shared" si="49"/>
        <v>0</v>
      </c>
      <c r="AB93" s="28">
        <f t="shared" si="49"/>
        <v>0</v>
      </c>
      <c r="AC93" s="28">
        <f t="shared" si="49"/>
        <v>0</v>
      </c>
      <c r="AD93" s="28">
        <f t="shared" si="49"/>
        <v>0</v>
      </c>
      <c r="AE93" s="28">
        <f t="shared" si="49"/>
        <v>0</v>
      </c>
      <c r="AF93" s="28">
        <f t="shared" si="49"/>
        <v>0</v>
      </c>
      <c r="AG93" s="28">
        <f t="shared" si="49"/>
        <v>0</v>
      </c>
      <c r="AH93" s="28">
        <f t="shared" si="49"/>
        <v>0</v>
      </c>
      <c r="AI93" s="28">
        <f t="shared" si="49"/>
        <v>0</v>
      </c>
      <c r="AJ93" s="28">
        <f t="shared" si="49"/>
        <v>0</v>
      </c>
      <c r="AK93" s="12">
        <f t="shared" si="45"/>
        <v>8000000</v>
      </c>
      <c r="AL93" s="22"/>
    </row>
    <row r="94" spans="1:42" s="17" customFormat="1" ht="30" x14ac:dyDescent="0.2">
      <c r="A94" s="18"/>
      <c r="B94" s="18">
        <v>6</v>
      </c>
      <c r="C94" s="25" t="s">
        <v>112</v>
      </c>
      <c r="D94" s="11" t="s">
        <v>107</v>
      </c>
      <c r="E94" s="24">
        <f>E95</f>
        <v>0</v>
      </c>
      <c r="F94" s="24">
        <f t="shared" si="49"/>
        <v>0</v>
      </c>
      <c r="G94" s="24">
        <f t="shared" si="49"/>
        <v>0</v>
      </c>
      <c r="H94" s="24">
        <f t="shared" si="49"/>
        <v>0</v>
      </c>
      <c r="I94" s="24">
        <f t="shared" si="49"/>
        <v>0</v>
      </c>
      <c r="J94" s="24">
        <f t="shared" si="49"/>
        <v>0</v>
      </c>
      <c r="K94" s="24">
        <f t="shared" si="49"/>
        <v>0</v>
      </c>
      <c r="L94" s="24">
        <f t="shared" si="49"/>
        <v>0</v>
      </c>
      <c r="M94" s="24">
        <f t="shared" si="49"/>
        <v>8000000</v>
      </c>
      <c r="N94" s="24">
        <f t="shared" si="49"/>
        <v>0</v>
      </c>
      <c r="O94" s="24">
        <f t="shared" si="49"/>
        <v>0</v>
      </c>
      <c r="P94" s="24">
        <f t="shared" si="49"/>
        <v>0</v>
      </c>
      <c r="Q94" s="24">
        <f t="shared" si="49"/>
        <v>0</v>
      </c>
      <c r="R94" s="24">
        <f t="shared" si="49"/>
        <v>0</v>
      </c>
      <c r="S94" s="24">
        <f t="shared" si="49"/>
        <v>0</v>
      </c>
      <c r="T94" s="24">
        <f t="shared" si="49"/>
        <v>0</v>
      </c>
      <c r="U94" s="24">
        <f t="shared" si="49"/>
        <v>0</v>
      </c>
      <c r="V94" s="24">
        <f t="shared" si="49"/>
        <v>0</v>
      </c>
      <c r="W94" s="24">
        <f t="shared" si="49"/>
        <v>0</v>
      </c>
      <c r="X94" s="24">
        <f t="shared" si="49"/>
        <v>0</v>
      </c>
      <c r="Y94" s="24">
        <f t="shared" si="49"/>
        <v>0</v>
      </c>
      <c r="Z94" s="24">
        <f t="shared" si="49"/>
        <v>0</v>
      </c>
      <c r="AA94" s="24">
        <f t="shared" si="49"/>
        <v>0</v>
      </c>
      <c r="AB94" s="24">
        <f t="shared" si="49"/>
        <v>0</v>
      </c>
      <c r="AC94" s="24">
        <f t="shared" si="49"/>
        <v>0</v>
      </c>
      <c r="AD94" s="24">
        <f t="shared" si="49"/>
        <v>0</v>
      </c>
      <c r="AE94" s="24">
        <f t="shared" si="49"/>
        <v>0</v>
      </c>
      <c r="AF94" s="24">
        <f t="shared" si="49"/>
        <v>0</v>
      </c>
      <c r="AG94" s="24">
        <f t="shared" si="49"/>
        <v>0</v>
      </c>
      <c r="AH94" s="24">
        <f t="shared" si="49"/>
        <v>0</v>
      </c>
      <c r="AI94" s="24">
        <f t="shared" si="49"/>
        <v>0</v>
      </c>
      <c r="AJ94" s="24">
        <f t="shared" si="49"/>
        <v>0</v>
      </c>
      <c r="AK94" s="80">
        <f t="shared" si="45"/>
        <v>8000000</v>
      </c>
      <c r="AL94" s="22"/>
      <c r="AM94" s="1"/>
      <c r="AO94" s="48"/>
      <c r="AP94" s="48"/>
    </row>
    <row r="95" spans="1:42" ht="30" x14ac:dyDescent="0.25">
      <c r="A95" s="29" t="s">
        <v>51</v>
      </c>
      <c r="B95" s="18">
        <v>7</v>
      </c>
      <c r="C95" s="26" t="s">
        <v>92</v>
      </c>
      <c r="D95" s="27"/>
      <c r="E95" s="28"/>
      <c r="F95" s="28"/>
      <c r="G95" s="28"/>
      <c r="H95" s="28"/>
      <c r="I95" s="28"/>
      <c r="J95" s="28"/>
      <c r="K95" s="28"/>
      <c r="L95" s="28"/>
      <c r="M95" s="28">
        <v>8000000</v>
      </c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12">
        <f t="shared" si="45"/>
        <v>8000000</v>
      </c>
      <c r="AL95" s="22"/>
    </row>
    <row r="96" spans="1:42" ht="60" x14ac:dyDescent="0.25">
      <c r="A96" s="18"/>
      <c r="B96" s="18">
        <v>5</v>
      </c>
      <c r="C96" s="34" t="s">
        <v>75</v>
      </c>
      <c r="D96" s="27"/>
      <c r="E96" s="28">
        <f>E97+E99+E101</f>
        <v>0</v>
      </c>
      <c r="F96" s="28">
        <f t="shared" ref="F96:AJ96" si="50">F97+F99+F101</f>
        <v>0</v>
      </c>
      <c r="G96" s="28">
        <f t="shared" si="50"/>
        <v>0</v>
      </c>
      <c r="H96" s="28">
        <f t="shared" si="50"/>
        <v>0</v>
      </c>
      <c r="I96" s="28">
        <f t="shared" si="50"/>
        <v>0</v>
      </c>
      <c r="J96" s="28">
        <f t="shared" si="50"/>
        <v>0</v>
      </c>
      <c r="K96" s="28">
        <f t="shared" si="50"/>
        <v>0</v>
      </c>
      <c r="L96" s="28">
        <f t="shared" si="50"/>
        <v>0</v>
      </c>
      <c r="M96" s="28">
        <f t="shared" si="50"/>
        <v>35000000</v>
      </c>
      <c r="N96" s="28">
        <f t="shared" si="50"/>
        <v>12749500</v>
      </c>
      <c r="O96" s="28">
        <f t="shared" si="50"/>
        <v>0</v>
      </c>
      <c r="P96" s="28">
        <f t="shared" si="50"/>
        <v>0</v>
      </c>
      <c r="Q96" s="28">
        <f t="shared" si="50"/>
        <v>0</v>
      </c>
      <c r="R96" s="28">
        <f t="shared" si="50"/>
        <v>0</v>
      </c>
      <c r="S96" s="28">
        <f t="shared" si="50"/>
        <v>0</v>
      </c>
      <c r="T96" s="28">
        <f t="shared" si="50"/>
        <v>0</v>
      </c>
      <c r="U96" s="28">
        <f t="shared" si="50"/>
        <v>0</v>
      </c>
      <c r="V96" s="28">
        <f t="shared" si="50"/>
        <v>0</v>
      </c>
      <c r="W96" s="28">
        <f t="shared" si="50"/>
        <v>0</v>
      </c>
      <c r="X96" s="28">
        <f t="shared" si="50"/>
        <v>0</v>
      </c>
      <c r="Y96" s="28">
        <f t="shared" si="50"/>
        <v>0</v>
      </c>
      <c r="Z96" s="28">
        <f t="shared" si="50"/>
        <v>0</v>
      </c>
      <c r="AA96" s="28">
        <f t="shared" si="50"/>
        <v>0</v>
      </c>
      <c r="AB96" s="28">
        <f t="shared" si="50"/>
        <v>0</v>
      </c>
      <c r="AC96" s="28">
        <f t="shared" si="50"/>
        <v>0</v>
      </c>
      <c r="AD96" s="28">
        <f t="shared" si="50"/>
        <v>0</v>
      </c>
      <c r="AE96" s="28">
        <f t="shared" si="50"/>
        <v>0</v>
      </c>
      <c r="AF96" s="28">
        <f t="shared" si="50"/>
        <v>0</v>
      </c>
      <c r="AG96" s="28">
        <f t="shared" si="50"/>
        <v>0</v>
      </c>
      <c r="AH96" s="28">
        <f t="shared" si="50"/>
        <v>0</v>
      </c>
      <c r="AI96" s="28">
        <f t="shared" si="50"/>
        <v>0</v>
      </c>
      <c r="AJ96" s="28">
        <f t="shared" si="50"/>
        <v>0</v>
      </c>
      <c r="AK96" s="80">
        <f t="shared" si="45"/>
        <v>47749500</v>
      </c>
      <c r="AL96" s="22"/>
    </row>
    <row r="97" spans="1:42" s="17" customFormat="1" ht="15" x14ac:dyDescent="0.2">
      <c r="A97" s="18"/>
      <c r="B97" s="18">
        <v>6</v>
      </c>
      <c r="C97" s="25" t="s">
        <v>113</v>
      </c>
      <c r="D97" s="11" t="s">
        <v>107</v>
      </c>
      <c r="E97" s="24">
        <f>E98</f>
        <v>0</v>
      </c>
      <c r="F97" s="24">
        <f t="shared" ref="F97:AJ97" si="51">F98</f>
        <v>0</v>
      </c>
      <c r="G97" s="24">
        <f t="shared" si="51"/>
        <v>0</v>
      </c>
      <c r="H97" s="24">
        <f t="shared" si="51"/>
        <v>0</v>
      </c>
      <c r="I97" s="24">
        <f t="shared" si="51"/>
        <v>0</v>
      </c>
      <c r="J97" s="24">
        <f t="shared" si="51"/>
        <v>0</v>
      </c>
      <c r="K97" s="24">
        <f t="shared" si="51"/>
        <v>0</v>
      </c>
      <c r="L97" s="24">
        <f t="shared" si="51"/>
        <v>0</v>
      </c>
      <c r="M97" s="24">
        <f t="shared" si="51"/>
        <v>0</v>
      </c>
      <c r="N97" s="24">
        <f t="shared" si="51"/>
        <v>1250750</v>
      </c>
      <c r="O97" s="24">
        <f t="shared" si="51"/>
        <v>0</v>
      </c>
      <c r="P97" s="24">
        <f t="shared" si="51"/>
        <v>0</v>
      </c>
      <c r="Q97" s="24">
        <f t="shared" si="51"/>
        <v>0</v>
      </c>
      <c r="R97" s="24">
        <f t="shared" si="51"/>
        <v>0</v>
      </c>
      <c r="S97" s="24">
        <f t="shared" si="51"/>
        <v>0</v>
      </c>
      <c r="T97" s="24">
        <f t="shared" si="51"/>
        <v>0</v>
      </c>
      <c r="U97" s="24">
        <f t="shared" si="51"/>
        <v>0</v>
      </c>
      <c r="V97" s="24">
        <f t="shared" si="51"/>
        <v>0</v>
      </c>
      <c r="W97" s="24">
        <f t="shared" si="51"/>
        <v>0</v>
      </c>
      <c r="X97" s="24">
        <f t="shared" si="51"/>
        <v>0</v>
      </c>
      <c r="Y97" s="24">
        <f t="shared" si="51"/>
        <v>0</v>
      </c>
      <c r="Z97" s="24">
        <f t="shared" si="51"/>
        <v>0</v>
      </c>
      <c r="AA97" s="24">
        <f t="shared" si="51"/>
        <v>0</v>
      </c>
      <c r="AB97" s="24">
        <f t="shared" si="51"/>
        <v>0</v>
      </c>
      <c r="AC97" s="24">
        <f t="shared" si="51"/>
        <v>0</v>
      </c>
      <c r="AD97" s="24">
        <f t="shared" si="51"/>
        <v>0</v>
      </c>
      <c r="AE97" s="24">
        <f t="shared" si="51"/>
        <v>0</v>
      </c>
      <c r="AF97" s="24">
        <f t="shared" si="51"/>
        <v>0</v>
      </c>
      <c r="AG97" s="24">
        <f t="shared" si="51"/>
        <v>0</v>
      </c>
      <c r="AH97" s="24">
        <f t="shared" si="51"/>
        <v>0</v>
      </c>
      <c r="AI97" s="24">
        <f t="shared" si="51"/>
        <v>0</v>
      </c>
      <c r="AJ97" s="24">
        <f t="shared" si="51"/>
        <v>0</v>
      </c>
      <c r="AK97" s="80">
        <f t="shared" si="34"/>
        <v>1250750</v>
      </c>
      <c r="AL97" s="22"/>
      <c r="AM97" s="1"/>
      <c r="AO97" s="48"/>
      <c r="AP97" s="48"/>
    </row>
    <row r="98" spans="1:42" ht="30" x14ac:dyDescent="0.25">
      <c r="A98" s="29" t="s">
        <v>51</v>
      </c>
      <c r="B98" s="18">
        <v>7</v>
      </c>
      <c r="C98" s="26" t="s">
        <v>92</v>
      </c>
      <c r="D98" s="27"/>
      <c r="E98" s="28"/>
      <c r="F98" s="28"/>
      <c r="G98" s="28"/>
      <c r="H98" s="28"/>
      <c r="I98" s="28"/>
      <c r="J98" s="28"/>
      <c r="K98" s="28"/>
      <c r="L98" s="28"/>
      <c r="M98" s="28"/>
      <c r="N98" s="28">
        <v>1250750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12">
        <f t="shared" si="34"/>
        <v>1250750</v>
      </c>
      <c r="AL98" s="22"/>
    </row>
    <row r="99" spans="1:42" s="17" customFormat="1" ht="30" x14ac:dyDescent="0.2">
      <c r="A99" s="18"/>
      <c r="B99" s="18">
        <v>6</v>
      </c>
      <c r="C99" s="25" t="s">
        <v>114</v>
      </c>
      <c r="D99" s="11" t="s">
        <v>107</v>
      </c>
      <c r="E99" s="24">
        <f>E100</f>
        <v>0</v>
      </c>
      <c r="F99" s="24">
        <f t="shared" ref="F99:AJ99" si="52">F100</f>
        <v>0</v>
      </c>
      <c r="G99" s="24">
        <f t="shared" si="52"/>
        <v>0</v>
      </c>
      <c r="H99" s="24">
        <f t="shared" si="52"/>
        <v>0</v>
      </c>
      <c r="I99" s="24">
        <f t="shared" si="52"/>
        <v>0</v>
      </c>
      <c r="J99" s="24">
        <f t="shared" si="52"/>
        <v>0</v>
      </c>
      <c r="K99" s="24">
        <f t="shared" si="52"/>
        <v>0</v>
      </c>
      <c r="L99" s="24">
        <f t="shared" si="52"/>
        <v>0</v>
      </c>
      <c r="M99" s="24">
        <f t="shared" si="52"/>
        <v>31500000</v>
      </c>
      <c r="N99" s="24">
        <f t="shared" si="52"/>
        <v>0</v>
      </c>
      <c r="O99" s="24">
        <f t="shared" si="52"/>
        <v>0</v>
      </c>
      <c r="P99" s="24">
        <f t="shared" si="52"/>
        <v>0</v>
      </c>
      <c r="Q99" s="24">
        <f t="shared" si="52"/>
        <v>0</v>
      </c>
      <c r="R99" s="24">
        <f t="shared" si="52"/>
        <v>0</v>
      </c>
      <c r="S99" s="24">
        <f t="shared" si="52"/>
        <v>0</v>
      </c>
      <c r="T99" s="24">
        <f t="shared" si="52"/>
        <v>0</v>
      </c>
      <c r="U99" s="24">
        <f t="shared" si="52"/>
        <v>0</v>
      </c>
      <c r="V99" s="24">
        <f t="shared" si="52"/>
        <v>0</v>
      </c>
      <c r="W99" s="24">
        <f t="shared" si="52"/>
        <v>0</v>
      </c>
      <c r="X99" s="24">
        <f t="shared" si="52"/>
        <v>0</v>
      </c>
      <c r="Y99" s="24">
        <f t="shared" si="52"/>
        <v>0</v>
      </c>
      <c r="Z99" s="24">
        <f t="shared" si="52"/>
        <v>0</v>
      </c>
      <c r="AA99" s="24">
        <f t="shared" si="52"/>
        <v>0</v>
      </c>
      <c r="AB99" s="24">
        <f t="shared" si="52"/>
        <v>0</v>
      </c>
      <c r="AC99" s="24">
        <f t="shared" si="52"/>
        <v>0</v>
      </c>
      <c r="AD99" s="24">
        <f t="shared" si="52"/>
        <v>0</v>
      </c>
      <c r="AE99" s="24">
        <f t="shared" si="52"/>
        <v>0</v>
      </c>
      <c r="AF99" s="24">
        <f t="shared" si="52"/>
        <v>0</v>
      </c>
      <c r="AG99" s="24">
        <f t="shared" si="52"/>
        <v>0</v>
      </c>
      <c r="AH99" s="24">
        <f t="shared" si="52"/>
        <v>0</v>
      </c>
      <c r="AI99" s="24">
        <f t="shared" si="52"/>
        <v>0</v>
      </c>
      <c r="AJ99" s="24">
        <f t="shared" si="52"/>
        <v>0</v>
      </c>
      <c r="AK99" s="80">
        <f t="shared" si="34"/>
        <v>31500000</v>
      </c>
      <c r="AL99" s="22"/>
      <c r="AM99" s="1"/>
      <c r="AO99" s="48"/>
      <c r="AP99" s="48"/>
    </row>
    <row r="100" spans="1:42" ht="15" x14ac:dyDescent="0.25">
      <c r="A100" s="29" t="s">
        <v>72</v>
      </c>
      <c r="B100" s="18">
        <v>7</v>
      </c>
      <c r="C100" s="33" t="s">
        <v>73</v>
      </c>
      <c r="D100" s="27"/>
      <c r="E100" s="28"/>
      <c r="F100" s="28"/>
      <c r="G100" s="28"/>
      <c r="H100" s="28"/>
      <c r="I100" s="28"/>
      <c r="J100" s="28"/>
      <c r="K100" s="28"/>
      <c r="L100" s="28"/>
      <c r="M100" s="28">
        <v>31500000</v>
      </c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12">
        <f t="shared" si="34"/>
        <v>31500000</v>
      </c>
      <c r="AL100" s="22"/>
    </row>
    <row r="101" spans="1:42" s="17" customFormat="1" ht="60" x14ac:dyDescent="0.2">
      <c r="A101" s="18"/>
      <c r="B101" s="18">
        <v>6</v>
      </c>
      <c r="C101" s="25" t="s">
        <v>115</v>
      </c>
      <c r="D101" s="11" t="s">
        <v>107</v>
      </c>
      <c r="E101" s="24">
        <f>E102+E103</f>
        <v>0</v>
      </c>
      <c r="F101" s="24">
        <f t="shared" ref="F101:AJ101" si="53">F102+F103</f>
        <v>0</v>
      </c>
      <c r="G101" s="24">
        <f t="shared" si="53"/>
        <v>0</v>
      </c>
      <c r="H101" s="24">
        <f t="shared" si="53"/>
        <v>0</v>
      </c>
      <c r="I101" s="24">
        <f t="shared" si="53"/>
        <v>0</v>
      </c>
      <c r="J101" s="24">
        <f t="shared" si="53"/>
        <v>0</v>
      </c>
      <c r="K101" s="24">
        <f t="shared" si="53"/>
        <v>0</v>
      </c>
      <c r="L101" s="24">
        <f t="shared" si="53"/>
        <v>0</v>
      </c>
      <c r="M101" s="24">
        <f t="shared" si="53"/>
        <v>3500000</v>
      </c>
      <c r="N101" s="24">
        <f t="shared" si="53"/>
        <v>11498750</v>
      </c>
      <c r="O101" s="24">
        <f t="shared" si="53"/>
        <v>0</v>
      </c>
      <c r="P101" s="24">
        <f t="shared" si="53"/>
        <v>0</v>
      </c>
      <c r="Q101" s="24">
        <f t="shared" si="53"/>
        <v>0</v>
      </c>
      <c r="R101" s="24">
        <f t="shared" si="53"/>
        <v>0</v>
      </c>
      <c r="S101" s="24">
        <f t="shared" si="53"/>
        <v>0</v>
      </c>
      <c r="T101" s="24">
        <f t="shared" si="53"/>
        <v>0</v>
      </c>
      <c r="U101" s="24">
        <f t="shared" si="53"/>
        <v>0</v>
      </c>
      <c r="V101" s="24">
        <f t="shared" si="53"/>
        <v>0</v>
      </c>
      <c r="W101" s="24">
        <f t="shared" si="53"/>
        <v>0</v>
      </c>
      <c r="X101" s="24">
        <f t="shared" si="53"/>
        <v>0</v>
      </c>
      <c r="Y101" s="24">
        <f t="shared" si="53"/>
        <v>0</v>
      </c>
      <c r="Z101" s="24">
        <f t="shared" si="53"/>
        <v>0</v>
      </c>
      <c r="AA101" s="24">
        <f t="shared" si="53"/>
        <v>0</v>
      </c>
      <c r="AB101" s="24">
        <f t="shared" si="53"/>
        <v>0</v>
      </c>
      <c r="AC101" s="24">
        <f t="shared" si="53"/>
        <v>0</v>
      </c>
      <c r="AD101" s="24">
        <f t="shared" si="53"/>
        <v>0</v>
      </c>
      <c r="AE101" s="24">
        <f t="shared" si="53"/>
        <v>0</v>
      </c>
      <c r="AF101" s="24">
        <f t="shared" si="53"/>
        <v>0</v>
      </c>
      <c r="AG101" s="24">
        <f t="shared" si="53"/>
        <v>0</v>
      </c>
      <c r="AH101" s="24">
        <f t="shared" si="53"/>
        <v>0</v>
      </c>
      <c r="AI101" s="24">
        <f t="shared" si="53"/>
        <v>0</v>
      </c>
      <c r="AJ101" s="24">
        <f t="shared" si="53"/>
        <v>0</v>
      </c>
      <c r="AK101" s="80">
        <f t="shared" ref="AK101:AK126" si="54">SUM(E101:AJ101)</f>
        <v>14998750</v>
      </c>
      <c r="AL101" s="22"/>
      <c r="AM101" s="1"/>
      <c r="AO101" s="48"/>
      <c r="AP101" s="48"/>
    </row>
    <row r="102" spans="1:42" ht="15" x14ac:dyDescent="0.25">
      <c r="A102" s="29" t="s">
        <v>72</v>
      </c>
      <c r="B102" s="18">
        <v>7</v>
      </c>
      <c r="C102" s="26" t="s">
        <v>56</v>
      </c>
      <c r="D102" s="27"/>
      <c r="E102" s="28"/>
      <c r="F102" s="28"/>
      <c r="G102" s="28"/>
      <c r="H102" s="28"/>
      <c r="I102" s="28"/>
      <c r="J102" s="28"/>
      <c r="K102" s="28"/>
      <c r="L102" s="28"/>
      <c r="M102" s="39"/>
      <c r="N102" s="28">
        <v>11498750</v>
      </c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12">
        <f t="shared" si="54"/>
        <v>11498750</v>
      </c>
      <c r="AL102" s="22"/>
    </row>
    <row r="103" spans="1:42" ht="15" x14ac:dyDescent="0.25">
      <c r="A103" s="29" t="s">
        <v>79</v>
      </c>
      <c r="B103" s="18">
        <v>7</v>
      </c>
      <c r="C103" s="26" t="s">
        <v>80</v>
      </c>
      <c r="D103" s="27"/>
      <c r="E103" s="28"/>
      <c r="F103" s="28"/>
      <c r="G103" s="28"/>
      <c r="H103" s="28"/>
      <c r="I103" s="28"/>
      <c r="J103" s="28"/>
      <c r="K103" s="28"/>
      <c r="L103" s="28"/>
      <c r="M103" s="28">
        <v>3500000</v>
      </c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12">
        <f t="shared" si="54"/>
        <v>3500000</v>
      </c>
      <c r="AL103" s="22"/>
    </row>
    <row r="104" spans="1:42" ht="45" x14ac:dyDescent="0.25">
      <c r="A104" s="29"/>
      <c r="B104" s="18">
        <v>5</v>
      </c>
      <c r="C104" s="34" t="s">
        <v>81</v>
      </c>
      <c r="D104" s="27"/>
      <c r="E104" s="28">
        <f>E105+E107+E109+E111+E113+E115+E117+E119+E121+E123+E125</f>
        <v>0</v>
      </c>
      <c r="F104" s="28">
        <f t="shared" ref="F104:AJ104" si="55">F105+F107+F109+F111+F113+F115+F117+F119+F121+F123+F125</f>
        <v>0</v>
      </c>
      <c r="G104" s="28">
        <f t="shared" si="55"/>
        <v>0</v>
      </c>
      <c r="H104" s="28">
        <f t="shared" si="55"/>
        <v>0</v>
      </c>
      <c r="I104" s="28">
        <f t="shared" si="55"/>
        <v>0</v>
      </c>
      <c r="J104" s="28">
        <f t="shared" si="55"/>
        <v>0</v>
      </c>
      <c r="K104" s="28">
        <f t="shared" si="55"/>
        <v>10106500</v>
      </c>
      <c r="L104" s="28">
        <f t="shared" si="55"/>
        <v>0</v>
      </c>
      <c r="M104" s="28">
        <f t="shared" si="55"/>
        <v>120892000</v>
      </c>
      <c r="N104" s="28">
        <f t="shared" si="55"/>
        <v>350930000</v>
      </c>
      <c r="O104" s="28">
        <f t="shared" si="55"/>
        <v>0</v>
      </c>
      <c r="P104" s="28">
        <f t="shared" si="55"/>
        <v>0</v>
      </c>
      <c r="Q104" s="28">
        <f t="shared" si="55"/>
        <v>0</v>
      </c>
      <c r="R104" s="28">
        <f t="shared" si="55"/>
        <v>0</v>
      </c>
      <c r="S104" s="28">
        <f t="shared" si="55"/>
        <v>0</v>
      </c>
      <c r="T104" s="28">
        <f t="shared" si="55"/>
        <v>0</v>
      </c>
      <c r="U104" s="28">
        <f t="shared" si="55"/>
        <v>0</v>
      </c>
      <c r="V104" s="28">
        <f t="shared" si="55"/>
        <v>0</v>
      </c>
      <c r="W104" s="28">
        <f t="shared" si="55"/>
        <v>0</v>
      </c>
      <c r="X104" s="28">
        <f t="shared" si="55"/>
        <v>0</v>
      </c>
      <c r="Y104" s="28">
        <f t="shared" si="55"/>
        <v>0</v>
      </c>
      <c r="Z104" s="28">
        <f t="shared" si="55"/>
        <v>0</v>
      </c>
      <c r="AA104" s="28">
        <f t="shared" si="55"/>
        <v>0</v>
      </c>
      <c r="AB104" s="28">
        <f t="shared" si="55"/>
        <v>0</v>
      </c>
      <c r="AC104" s="28">
        <f t="shared" si="55"/>
        <v>0</v>
      </c>
      <c r="AD104" s="28">
        <f t="shared" si="55"/>
        <v>0</v>
      </c>
      <c r="AE104" s="28">
        <f t="shared" si="55"/>
        <v>0</v>
      </c>
      <c r="AF104" s="28">
        <f t="shared" si="55"/>
        <v>0</v>
      </c>
      <c r="AG104" s="28">
        <f t="shared" si="55"/>
        <v>0</v>
      </c>
      <c r="AH104" s="28">
        <f t="shared" si="55"/>
        <v>0</v>
      </c>
      <c r="AI104" s="28">
        <f t="shared" si="55"/>
        <v>0</v>
      </c>
      <c r="AJ104" s="28">
        <f t="shared" si="55"/>
        <v>0</v>
      </c>
      <c r="AK104" s="80">
        <f t="shared" si="54"/>
        <v>481928500</v>
      </c>
      <c r="AL104" s="22"/>
    </row>
    <row r="105" spans="1:42" s="17" customFormat="1" ht="30" x14ac:dyDescent="0.2">
      <c r="A105" s="18"/>
      <c r="B105" s="18">
        <v>6</v>
      </c>
      <c r="C105" s="25" t="s">
        <v>116</v>
      </c>
      <c r="D105" s="11" t="s">
        <v>103</v>
      </c>
      <c r="E105" s="24">
        <f>E106</f>
        <v>0</v>
      </c>
      <c r="F105" s="24">
        <f t="shared" ref="F105:AJ105" si="56">F106</f>
        <v>0</v>
      </c>
      <c r="G105" s="24">
        <f t="shared" si="56"/>
        <v>0</v>
      </c>
      <c r="H105" s="24">
        <f t="shared" si="56"/>
        <v>0</v>
      </c>
      <c r="I105" s="24">
        <f t="shared" si="56"/>
        <v>0</v>
      </c>
      <c r="J105" s="24">
        <f t="shared" si="56"/>
        <v>0</v>
      </c>
      <c r="K105" s="24">
        <f t="shared" si="56"/>
        <v>0</v>
      </c>
      <c r="L105" s="24">
        <f t="shared" si="56"/>
        <v>0</v>
      </c>
      <c r="M105" s="24">
        <f t="shared" si="56"/>
        <v>0</v>
      </c>
      <c r="N105" s="24">
        <f t="shared" si="56"/>
        <v>70000000</v>
      </c>
      <c r="O105" s="24">
        <f t="shared" si="56"/>
        <v>0</v>
      </c>
      <c r="P105" s="24">
        <f t="shared" si="56"/>
        <v>0</v>
      </c>
      <c r="Q105" s="24">
        <f t="shared" si="56"/>
        <v>0</v>
      </c>
      <c r="R105" s="24">
        <f t="shared" si="56"/>
        <v>0</v>
      </c>
      <c r="S105" s="24">
        <f t="shared" si="56"/>
        <v>0</v>
      </c>
      <c r="T105" s="24">
        <f t="shared" si="56"/>
        <v>0</v>
      </c>
      <c r="U105" s="24">
        <f t="shared" si="56"/>
        <v>0</v>
      </c>
      <c r="V105" s="24">
        <f t="shared" si="56"/>
        <v>0</v>
      </c>
      <c r="W105" s="24">
        <f t="shared" si="56"/>
        <v>0</v>
      </c>
      <c r="X105" s="24">
        <f t="shared" si="56"/>
        <v>0</v>
      </c>
      <c r="Y105" s="24">
        <f t="shared" si="56"/>
        <v>0</v>
      </c>
      <c r="Z105" s="24">
        <f t="shared" si="56"/>
        <v>0</v>
      </c>
      <c r="AA105" s="24">
        <f t="shared" si="56"/>
        <v>0</v>
      </c>
      <c r="AB105" s="24">
        <f t="shared" si="56"/>
        <v>0</v>
      </c>
      <c r="AC105" s="24">
        <f t="shared" si="56"/>
        <v>0</v>
      </c>
      <c r="AD105" s="24">
        <f t="shared" si="56"/>
        <v>0</v>
      </c>
      <c r="AE105" s="24">
        <f t="shared" si="56"/>
        <v>0</v>
      </c>
      <c r="AF105" s="24">
        <f t="shared" si="56"/>
        <v>0</v>
      </c>
      <c r="AG105" s="24">
        <f t="shared" si="56"/>
        <v>0</v>
      </c>
      <c r="AH105" s="24">
        <f t="shared" si="56"/>
        <v>0</v>
      </c>
      <c r="AI105" s="24">
        <f t="shared" si="56"/>
        <v>0</v>
      </c>
      <c r="AJ105" s="24">
        <f t="shared" si="56"/>
        <v>0</v>
      </c>
      <c r="AK105" s="80">
        <f t="shared" si="54"/>
        <v>70000000</v>
      </c>
      <c r="AL105" s="22"/>
      <c r="AM105" s="1"/>
      <c r="AO105" s="48"/>
      <c r="AP105" s="48"/>
    </row>
    <row r="106" spans="1:42" ht="30" x14ac:dyDescent="0.25">
      <c r="A106" s="29" t="s">
        <v>51</v>
      </c>
      <c r="B106" s="18">
        <v>7</v>
      </c>
      <c r="C106" s="26" t="s">
        <v>92</v>
      </c>
      <c r="D106" s="27"/>
      <c r="E106" s="28"/>
      <c r="F106" s="28"/>
      <c r="G106" s="28"/>
      <c r="H106" s="28"/>
      <c r="I106" s="28"/>
      <c r="J106" s="28"/>
      <c r="K106" s="28"/>
      <c r="L106" s="28"/>
      <c r="M106" s="28"/>
      <c r="N106" s="28">
        <v>70000000</v>
      </c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12">
        <f t="shared" si="54"/>
        <v>70000000</v>
      </c>
      <c r="AL106" s="22"/>
    </row>
    <row r="107" spans="1:42" s="17" customFormat="1" ht="30" x14ac:dyDescent="0.2">
      <c r="A107" s="18"/>
      <c r="B107" s="18">
        <v>6</v>
      </c>
      <c r="C107" s="25" t="s">
        <v>117</v>
      </c>
      <c r="D107" s="11" t="s">
        <v>103</v>
      </c>
      <c r="E107" s="24">
        <f>E108</f>
        <v>0</v>
      </c>
      <c r="F107" s="24">
        <f t="shared" ref="F107:AJ107" si="57">F108</f>
        <v>0</v>
      </c>
      <c r="G107" s="24">
        <f t="shared" si="57"/>
        <v>0</v>
      </c>
      <c r="H107" s="24">
        <f t="shared" si="57"/>
        <v>0</v>
      </c>
      <c r="I107" s="24">
        <f t="shared" si="57"/>
        <v>0</v>
      </c>
      <c r="J107" s="24">
        <f t="shared" si="57"/>
        <v>0</v>
      </c>
      <c r="K107" s="24">
        <f t="shared" si="57"/>
        <v>0</v>
      </c>
      <c r="L107" s="24">
        <f t="shared" si="57"/>
        <v>0</v>
      </c>
      <c r="M107" s="24">
        <f t="shared" si="57"/>
        <v>0</v>
      </c>
      <c r="N107" s="24">
        <f t="shared" si="57"/>
        <v>64000000</v>
      </c>
      <c r="O107" s="24">
        <f t="shared" si="57"/>
        <v>0</v>
      </c>
      <c r="P107" s="24">
        <f t="shared" si="57"/>
        <v>0</v>
      </c>
      <c r="Q107" s="24">
        <f t="shared" si="57"/>
        <v>0</v>
      </c>
      <c r="R107" s="24">
        <f t="shared" si="57"/>
        <v>0</v>
      </c>
      <c r="S107" s="24">
        <f t="shared" si="57"/>
        <v>0</v>
      </c>
      <c r="T107" s="24">
        <f t="shared" si="57"/>
        <v>0</v>
      </c>
      <c r="U107" s="24">
        <f t="shared" si="57"/>
        <v>0</v>
      </c>
      <c r="V107" s="24">
        <f t="shared" si="57"/>
        <v>0</v>
      </c>
      <c r="W107" s="24">
        <f t="shared" si="57"/>
        <v>0</v>
      </c>
      <c r="X107" s="24">
        <f t="shared" si="57"/>
        <v>0</v>
      </c>
      <c r="Y107" s="24">
        <f t="shared" si="57"/>
        <v>0</v>
      </c>
      <c r="Z107" s="24">
        <f t="shared" si="57"/>
        <v>0</v>
      </c>
      <c r="AA107" s="24">
        <f t="shared" si="57"/>
        <v>0</v>
      </c>
      <c r="AB107" s="24">
        <f t="shared" si="57"/>
        <v>0</v>
      </c>
      <c r="AC107" s="24">
        <f t="shared" si="57"/>
        <v>0</v>
      </c>
      <c r="AD107" s="24">
        <f t="shared" si="57"/>
        <v>0</v>
      </c>
      <c r="AE107" s="24">
        <f t="shared" si="57"/>
        <v>0</v>
      </c>
      <c r="AF107" s="24">
        <f t="shared" si="57"/>
        <v>0</v>
      </c>
      <c r="AG107" s="24">
        <f t="shared" si="57"/>
        <v>0</v>
      </c>
      <c r="AH107" s="24">
        <f t="shared" si="57"/>
        <v>0</v>
      </c>
      <c r="AI107" s="24">
        <f t="shared" si="57"/>
        <v>0</v>
      </c>
      <c r="AJ107" s="24">
        <f t="shared" si="57"/>
        <v>0</v>
      </c>
      <c r="AK107" s="80">
        <f t="shared" si="54"/>
        <v>64000000</v>
      </c>
      <c r="AL107" s="22"/>
      <c r="AM107" s="1"/>
      <c r="AO107" s="48"/>
      <c r="AP107" s="48"/>
    </row>
    <row r="108" spans="1:42" ht="30" x14ac:dyDescent="0.25">
      <c r="A108" s="29" t="s">
        <v>51</v>
      </c>
      <c r="B108" s="18">
        <v>7</v>
      </c>
      <c r="C108" s="26" t="s">
        <v>92</v>
      </c>
      <c r="D108" s="27"/>
      <c r="E108" s="28"/>
      <c r="F108" s="28"/>
      <c r="G108" s="28"/>
      <c r="H108" s="28"/>
      <c r="I108" s="28"/>
      <c r="J108" s="28"/>
      <c r="K108" s="28"/>
      <c r="L108" s="28"/>
      <c r="M108" s="28"/>
      <c r="N108" s="28">
        <v>64000000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12">
        <f t="shared" si="54"/>
        <v>64000000</v>
      </c>
      <c r="AL108" s="22"/>
    </row>
    <row r="109" spans="1:42" s="17" customFormat="1" ht="30" x14ac:dyDescent="0.2">
      <c r="A109" s="18"/>
      <c r="B109" s="18">
        <v>6</v>
      </c>
      <c r="C109" s="25" t="s">
        <v>118</v>
      </c>
      <c r="D109" s="11" t="s">
        <v>103</v>
      </c>
      <c r="E109" s="24">
        <f>E110</f>
        <v>0</v>
      </c>
      <c r="F109" s="24">
        <f t="shared" ref="F109:AJ109" si="58">F110</f>
        <v>0</v>
      </c>
      <c r="G109" s="24">
        <f t="shared" si="58"/>
        <v>0</v>
      </c>
      <c r="H109" s="24">
        <f t="shared" si="58"/>
        <v>0</v>
      </c>
      <c r="I109" s="24">
        <f t="shared" si="58"/>
        <v>0</v>
      </c>
      <c r="J109" s="24">
        <f t="shared" si="58"/>
        <v>0</v>
      </c>
      <c r="K109" s="24">
        <f t="shared" si="58"/>
        <v>0</v>
      </c>
      <c r="L109" s="24">
        <f t="shared" si="58"/>
        <v>0</v>
      </c>
      <c r="M109" s="24">
        <f t="shared" si="58"/>
        <v>20000000</v>
      </c>
      <c r="N109" s="24">
        <f t="shared" si="58"/>
        <v>0</v>
      </c>
      <c r="O109" s="24">
        <f t="shared" si="58"/>
        <v>0</v>
      </c>
      <c r="P109" s="24">
        <f t="shared" si="58"/>
        <v>0</v>
      </c>
      <c r="Q109" s="24">
        <f t="shared" si="58"/>
        <v>0</v>
      </c>
      <c r="R109" s="24">
        <f t="shared" si="58"/>
        <v>0</v>
      </c>
      <c r="S109" s="24">
        <f t="shared" si="58"/>
        <v>0</v>
      </c>
      <c r="T109" s="24">
        <f t="shared" si="58"/>
        <v>0</v>
      </c>
      <c r="U109" s="24">
        <f t="shared" si="58"/>
        <v>0</v>
      </c>
      <c r="V109" s="24">
        <f t="shared" si="58"/>
        <v>0</v>
      </c>
      <c r="W109" s="24">
        <f t="shared" si="58"/>
        <v>0</v>
      </c>
      <c r="X109" s="24">
        <f t="shared" si="58"/>
        <v>0</v>
      </c>
      <c r="Y109" s="24">
        <f t="shared" si="58"/>
        <v>0</v>
      </c>
      <c r="Z109" s="24">
        <f t="shared" si="58"/>
        <v>0</v>
      </c>
      <c r="AA109" s="24">
        <f t="shared" si="58"/>
        <v>0</v>
      </c>
      <c r="AB109" s="24">
        <f t="shared" si="58"/>
        <v>0</v>
      </c>
      <c r="AC109" s="24">
        <f t="shared" si="58"/>
        <v>0</v>
      </c>
      <c r="AD109" s="24">
        <f t="shared" si="58"/>
        <v>0</v>
      </c>
      <c r="AE109" s="24">
        <f t="shared" si="58"/>
        <v>0</v>
      </c>
      <c r="AF109" s="24">
        <f t="shared" si="58"/>
        <v>0</v>
      </c>
      <c r="AG109" s="24">
        <f t="shared" si="58"/>
        <v>0</v>
      </c>
      <c r="AH109" s="24">
        <f t="shared" si="58"/>
        <v>0</v>
      </c>
      <c r="AI109" s="24">
        <f t="shared" si="58"/>
        <v>0</v>
      </c>
      <c r="AJ109" s="24">
        <f t="shared" si="58"/>
        <v>0</v>
      </c>
      <c r="AK109" s="80">
        <f t="shared" si="54"/>
        <v>20000000</v>
      </c>
      <c r="AL109" s="22"/>
      <c r="AM109" s="1"/>
      <c r="AO109" s="48"/>
      <c r="AP109" s="48"/>
    </row>
    <row r="110" spans="1:42" ht="15" x14ac:dyDescent="0.25">
      <c r="A110" s="29" t="s">
        <v>43</v>
      </c>
      <c r="B110" s="18">
        <v>7</v>
      </c>
      <c r="C110" s="26" t="s">
        <v>44</v>
      </c>
      <c r="D110" s="27"/>
      <c r="E110" s="28"/>
      <c r="F110" s="28"/>
      <c r="G110" s="28"/>
      <c r="H110" s="28"/>
      <c r="I110" s="28"/>
      <c r="J110" s="28"/>
      <c r="K110" s="28"/>
      <c r="L110" s="28"/>
      <c r="M110" s="28">
        <v>20000000</v>
      </c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12">
        <f t="shared" si="54"/>
        <v>20000000</v>
      </c>
      <c r="AL110" s="22"/>
    </row>
    <row r="111" spans="1:42" s="17" customFormat="1" ht="45" x14ac:dyDescent="0.2">
      <c r="A111" s="18"/>
      <c r="B111" s="18">
        <v>6</v>
      </c>
      <c r="C111" s="32" t="s">
        <v>119</v>
      </c>
      <c r="D111" s="11" t="s">
        <v>103</v>
      </c>
      <c r="E111" s="24">
        <f>E112</f>
        <v>0</v>
      </c>
      <c r="F111" s="24">
        <f t="shared" ref="F111:AJ111" si="59">F112</f>
        <v>0</v>
      </c>
      <c r="G111" s="24">
        <f t="shared" si="59"/>
        <v>0</v>
      </c>
      <c r="H111" s="24">
        <f t="shared" si="59"/>
        <v>0</v>
      </c>
      <c r="I111" s="24">
        <f t="shared" si="59"/>
        <v>0</v>
      </c>
      <c r="J111" s="24">
        <f t="shared" si="59"/>
        <v>0</v>
      </c>
      <c r="K111" s="24">
        <f t="shared" si="59"/>
        <v>10106500</v>
      </c>
      <c r="L111" s="24">
        <f t="shared" si="59"/>
        <v>0</v>
      </c>
      <c r="M111" s="24">
        <f t="shared" si="59"/>
        <v>0</v>
      </c>
      <c r="N111" s="24">
        <f t="shared" si="59"/>
        <v>0</v>
      </c>
      <c r="O111" s="24">
        <f t="shared" si="59"/>
        <v>0</v>
      </c>
      <c r="P111" s="24">
        <f t="shared" si="59"/>
        <v>0</v>
      </c>
      <c r="Q111" s="24">
        <f t="shared" si="59"/>
        <v>0</v>
      </c>
      <c r="R111" s="24">
        <f t="shared" si="59"/>
        <v>0</v>
      </c>
      <c r="S111" s="24">
        <f t="shared" si="59"/>
        <v>0</v>
      </c>
      <c r="T111" s="24">
        <f t="shared" si="59"/>
        <v>0</v>
      </c>
      <c r="U111" s="24">
        <f t="shared" si="59"/>
        <v>0</v>
      </c>
      <c r="V111" s="24">
        <f t="shared" si="59"/>
        <v>0</v>
      </c>
      <c r="W111" s="24">
        <f t="shared" si="59"/>
        <v>0</v>
      </c>
      <c r="X111" s="24">
        <f t="shared" si="59"/>
        <v>0</v>
      </c>
      <c r="Y111" s="24">
        <f t="shared" si="59"/>
        <v>0</v>
      </c>
      <c r="Z111" s="24">
        <f t="shared" si="59"/>
        <v>0</v>
      </c>
      <c r="AA111" s="24">
        <f t="shared" si="59"/>
        <v>0</v>
      </c>
      <c r="AB111" s="24">
        <f t="shared" si="59"/>
        <v>0</v>
      </c>
      <c r="AC111" s="24">
        <f t="shared" si="59"/>
        <v>0</v>
      </c>
      <c r="AD111" s="24">
        <f t="shared" si="59"/>
        <v>0</v>
      </c>
      <c r="AE111" s="24">
        <f t="shared" si="59"/>
        <v>0</v>
      </c>
      <c r="AF111" s="24">
        <f t="shared" si="59"/>
        <v>0</v>
      </c>
      <c r="AG111" s="24">
        <f t="shared" si="59"/>
        <v>0</v>
      </c>
      <c r="AH111" s="24">
        <f t="shared" si="59"/>
        <v>0</v>
      </c>
      <c r="AI111" s="24">
        <f t="shared" si="59"/>
        <v>0</v>
      </c>
      <c r="AJ111" s="24">
        <f t="shared" si="59"/>
        <v>0</v>
      </c>
      <c r="AK111" s="80">
        <f t="shared" si="54"/>
        <v>10106500</v>
      </c>
      <c r="AL111" s="22"/>
      <c r="AM111" s="1"/>
      <c r="AO111" s="48"/>
      <c r="AP111" s="48"/>
    </row>
    <row r="112" spans="1:42" ht="15" x14ac:dyDescent="0.25">
      <c r="A112" s="29" t="s">
        <v>43</v>
      </c>
      <c r="B112" s="18">
        <v>7</v>
      </c>
      <c r="C112" s="26" t="s">
        <v>44</v>
      </c>
      <c r="D112" s="27"/>
      <c r="E112" s="28"/>
      <c r="F112" s="28"/>
      <c r="G112" s="28"/>
      <c r="H112" s="28"/>
      <c r="I112" s="28"/>
      <c r="J112" s="28"/>
      <c r="K112" s="28">
        <v>10106500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12">
        <f t="shared" si="54"/>
        <v>10106500</v>
      </c>
      <c r="AL112" s="22"/>
    </row>
    <row r="113" spans="1:42" s="17" customFormat="1" ht="60" x14ac:dyDescent="0.2">
      <c r="A113" s="18"/>
      <c r="B113" s="18">
        <v>6</v>
      </c>
      <c r="C113" s="25" t="s">
        <v>120</v>
      </c>
      <c r="D113" s="11" t="s">
        <v>103</v>
      </c>
      <c r="E113" s="24">
        <f>E114</f>
        <v>0</v>
      </c>
      <c r="F113" s="24">
        <f t="shared" ref="F113:AJ113" si="60">F114</f>
        <v>0</v>
      </c>
      <c r="G113" s="24">
        <f t="shared" si="60"/>
        <v>0</v>
      </c>
      <c r="H113" s="24">
        <f t="shared" si="60"/>
        <v>0</v>
      </c>
      <c r="I113" s="24">
        <f t="shared" si="60"/>
        <v>0</v>
      </c>
      <c r="J113" s="24">
        <f t="shared" si="60"/>
        <v>0</v>
      </c>
      <c r="K113" s="24">
        <f t="shared" si="60"/>
        <v>0</v>
      </c>
      <c r="L113" s="24">
        <f t="shared" si="60"/>
        <v>0</v>
      </c>
      <c r="M113" s="24">
        <f t="shared" si="60"/>
        <v>0</v>
      </c>
      <c r="N113" s="24">
        <f t="shared" si="60"/>
        <v>20223000</v>
      </c>
      <c r="O113" s="24">
        <f t="shared" si="60"/>
        <v>0</v>
      </c>
      <c r="P113" s="24">
        <f t="shared" si="60"/>
        <v>0</v>
      </c>
      <c r="Q113" s="24">
        <f t="shared" si="60"/>
        <v>0</v>
      </c>
      <c r="R113" s="24">
        <f t="shared" si="60"/>
        <v>0</v>
      </c>
      <c r="S113" s="24">
        <f t="shared" si="60"/>
        <v>0</v>
      </c>
      <c r="T113" s="24">
        <f t="shared" si="60"/>
        <v>0</v>
      </c>
      <c r="U113" s="24">
        <f t="shared" si="60"/>
        <v>0</v>
      </c>
      <c r="V113" s="24">
        <f t="shared" si="60"/>
        <v>0</v>
      </c>
      <c r="W113" s="24">
        <f t="shared" si="60"/>
        <v>0</v>
      </c>
      <c r="X113" s="24">
        <f t="shared" si="60"/>
        <v>0</v>
      </c>
      <c r="Y113" s="24">
        <f t="shared" si="60"/>
        <v>0</v>
      </c>
      <c r="Z113" s="24">
        <f t="shared" si="60"/>
        <v>0</v>
      </c>
      <c r="AA113" s="24">
        <f t="shared" si="60"/>
        <v>0</v>
      </c>
      <c r="AB113" s="24">
        <f t="shared" si="60"/>
        <v>0</v>
      </c>
      <c r="AC113" s="24">
        <f t="shared" si="60"/>
        <v>0</v>
      </c>
      <c r="AD113" s="24">
        <f t="shared" si="60"/>
        <v>0</v>
      </c>
      <c r="AE113" s="24">
        <f t="shared" si="60"/>
        <v>0</v>
      </c>
      <c r="AF113" s="24">
        <f t="shared" si="60"/>
        <v>0</v>
      </c>
      <c r="AG113" s="24">
        <f t="shared" si="60"/>
        <v>0</v>
      </c>
      <c r="AH113" s="24">
        <f t="shared" si="60"/>
        <v>0</v>
      </c>
      <c r="AI113" s="24">
        <f t="shared" si="60"/>
        <v>0</v>
      </c>
      <c r="AJ113" s="24">
        <f t="shared" si="60"/>
        <v>0</v>
      </c>
      <c r="AK113" s="80">
        <f t="shared" si="54"/>
        <v>20223000</v>
      </c>
      <c r="AL113" s="22"/>
      <c r="AM113" s="1"/>
      <c r="AO113" s="48"/>
      <c r="AP113" s="48"/>
    </row>
    <row r="114" spans="1:42" ht="15" x14ac:dyDescent="0.25">
      <c r="A114" s="29" t="s">
        <v>43</v>
      </c>
      <c r="B114" s="18">
        <v>7</v>
      </c>
      <c r="C114" s="26" t="s">
        <v>44</v>
      </c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>
        <v>20223000</v>
      </c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12">
        <f t="shared" si="54"/>
        <v>20223000</v>
      </c>
      <c r="AL114" s="22"/>
    </row>
    <row r="115" spans="1:42" s="17" customFormat="1" ht="30" x14ac:dyDescent="0.2">
      <c r="A115" s="18"/>
      <c r="B115" s="18">
        <v>6</v>
      </c>
      <c r="C115" s="25" t="s">
        <v>121</v>
      </c>
      <c r="D115" s="11" t="s">
        <v>103</v>
      </c>
      <c r="E115" s="24">
        <f>E116</f>
        <v>0</v>
      </c>
      <c r="F115" s="24">
        <f t="shared" ref="F115:AJ115" si="61">F116</f>
        <v>0</v>
      </c>
      <c r="G115" s="24">
        <f t="shared" si="61"/>
        <v>0</v>
      </c>
      <c r="H115" s="24">
        <f t="shared" si="61"/>
        <v>0</v>
      </c>
      <c r="I115" s="24">
        <f t="shared" si="61"/>
        <v>0</v>
      </c>
      <c r="J115" s="24">
        <f t="shared" si="61"/>
        <v>0</v>
      </c>
      <c r="K115" s="24">
        <f t="shared" si="61"/>
        <v>0</v>
      </c>
      <c r="L115" s="24">
        <f t="shared" si="61"/>
        <v>0</v>
      </c>
      <c r="M115" s="24">
        <f t="shared" si="61"/>
        <v>0</v>
      </c>
      <c r="N115" s="24">
        <f t="shared" si="61"/>
        <v>20223000</v>
      </c>
      <c r="O115" s="24">
        <f t="shared" si="61"/>
        <v>0</v>
      </c>
      <c r="P115" s="24">
        <f t="shared" si="61"/>
        <v>0</v>
      </c>
      <c r="Q115" s="24">
        <f t="shared" si="61"/>
        <v>0</v>
      </c>
      <c r="R115" s="24">
        <f t="shared" si="61"/>
        <v>0</v>
      </c>
      <c r="S115" s="24">
        <f t="shared" si="61"/>
        <v>0</v>
      </c>
      <c r="T115" s="24">
        <f t="shared" si="61"/>
        <v>0</v>
      </c>
      <c r="U115" s="24">
        <f t="shared" si="61"/>
        <v>0</v>
      </c>
      <c r="V115" s="24">
        <f t="shared" si="61"/>
        <v>0</v>
      </c>
      <c r="W115" s="24">
        <f t="shared" si="61"/>
        <v>0</v>
      </c>
      <c r="X115" s="24">
        <f t="shared" si="61"/>
        <v>0</v>
      </c>
      <c r="Y115" s="24">
        <f t="shared" si="61"/>
        <v>0</v>
      </c>
      <c r="Z115" s="24">
        <f t="shared" si="61"/>
        <v>0</v>
      </c>
      <c r="AA115" s="24">
        <f t="shared" si="61"/>
        <v>0</v>
      </c>
      <c r="AB115" s="24">
        <f t="shared" si="61"/>
        <v>0</v>
      </c>
      <c r="AC115" s="24">
        <f t="shared" si="61"/>
        <v>0</v>
      </c>
      <c r="AD115" s="24">
        <f t="shared" si="61"/>
        <v>0</v>
      </c>
      <c r="AE115" s="24">
        <f t="shared" si="61"/>
        <v>0</v>
      </c>
      <c r="AF115" s="24">
        <f t="shared" si="61"/>
        <v>0</v>
      </c>
      <c r="AG115" s="24">
        <f t="shared" si="61"/>
        <v>0</v>
      </c>
      <c r="AH115" s="24">
        <f t="shared" si="61"/>
        <v>0</v>
      </c>
      <c r="AI115" s="24">
        <f t="shared" si="61"/>
        <v>0</v>
      </c>
      <c r="AJ115" s="24">
        <f t="shared" si="61"/>
        <v>0</v>
      </c>
      <c r="AK115" s="80">
        <f t="shared" si="54"/>
        <v>20223000</v>
      </c>
      <c r="AL115" s="22"/>
      <c r="AM115" s="1"/>
      <c r="AO115" s="48"/>
      <c r="AP115" s="48"/>
    </row>
    <row r="116" spans="1:42" ht="15" x14ac:dyDescent="0.25">
      <c r="A116" s="29" t="s">
        <v>43</v>
      </c>
      <c r="B116" s="18">
        <v>7</v>
      </c>
      <c r="C116" s="26" t="s">
        <v>44</v>
      </c>
      <c r="D116" s="27"/>
      <c r="E116" s="28"/>
      <c r="F116" s="28"/>
      <c r="G116" s="28"/>
      <c r="H116" s="28"/>
      <c r="I116" s="28"/>
      <c r="J116" s="28"/>
      <c r="K116" s="28"/>
      <c r="L116" s="28"/>
      <c r="M116" s="28"/>
      <c r="N116" s="28">
        <v>20223000</v>
      </c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12">
        <f t="shared" si="54"/>
        <v>20223000</v>
      </c>
      <c r="AL116" s="22"/>
    </row>
    <row r="117" spans="1:42" s="17" customFormat="1" ht="45" x14ac:dyDescent="0.2">
      <c r="A117" s="18"/>
      <c r="B117" s="18">
        <v>6</v>
      </c>
      <c r="C117" s="25" t="s">
        <v>122</v>
      </c>
      <c r="D117" s="11" t="s">
        <v>107</v>
      </c>
      <c r="E117" s="24">
        <f>E118</f>
        <v>0</v>
      </c>
      <c r="F117" s="24">
        <f t="shared" ref="F117:AJ117" si="62">F118</f>
        <v>0</v>
      </c>
      <c r="G117" s="24">
        <f t="shared" si="62"/>
        <v>0</v>
      </c>
      <c r="H117" s="24">
        <f t="shared" si="62"/>
        <v>0</v>
      </c>
      <c r="I117" s="24">
        <f t="shared" si="62"/>
        <v>0</v>
      </c>
      <c r="J117" s="24">
        <f t="shared" si="62"/>
        <v>0</v>
      </c>
      <c r="K117" s="24">
        <f t="shared" si="62"/>
        <v>0</v>
      </c>
      <c r="L117" s="24">
        <f t="shared" si="62"/>
        <v>0</v>
      </c>
      <c r="M117" s="24">
        <f t="shared" si="62"/>
        <v>20223000</v>
      </c>
      <c r="N117" s="24">
        <f t="shared" si="62"/>
        <v>0</v>
      </c>
      <c r="O117" s="24">
        <f t="shared" si="62"/>
        <v>0</v>
      </c>
      <c r="P117" s="24">
        <f t="shared" si="62"/>
        <v>0</v>
      </c>
      <c r="Q117" s="24">
        <f t="shared" si="62"/>
        <v>0</v>
      </c>
      <c r="R117" s="24">
        <f t="shared" si="62"/>
        <v>0</v>
      </c>
      <c r="S117" s="24">
        <f t="shared" si="62"/>
        <v>0</v>
      </c>
      <c r="T117" s="24">
        <f t="shared" si="62"/>
        <v>0</v>
      </c>
      <c r="U117" s="24">
        <f t="shared" si="62"/>
        <v>0</v>
      </c>
      <c r="V117" s="24">
        <f t="shared" si="62"/>
        <v>0</v>
      </c>
      <c r="W117" s="24">
        <f t="shared" si="62"/>
        <v>0</v>
      </c>
      <c r="X117" s="24">
        <f t="shared" si="62"/>
        <v>0</v>
      </c>
      <c r="Y117" s="24">
        <f t="shared" si="62"/>
        <v>0</v>
      </c>
      <c r="Z117" s="24">
        <f t="shared" si="62"/>
        <v>0</v>
      </c>
      <c r="AA117" s="24">
        <f t="shared" si="62"/>
        <v>0</v>
      </c>
      <c r="AB117" s="24">
        <f t="shared" si="62"/>
        <v>0</v>
      </c>
      <c r="AC117" s="24">
        <f t="shared" si="62"/>
        <v>0</v>
      </c>
      <c r="AD117" s="24">
        <f t="shared" si="62"/>
        <v>0</v>
      </c>
      <c r="AE117" s="24">
        <f t="shared" si="62"/>
        <v>0</v>
      </c>
      <c r="AF117" s="24">
        <f t="shared" si="62"/>
        <v>0</v>
      </c>
      <c r="AG117" s="24">
        <f t="shared" si="62"/>
        <v>0</v>
      </c>
      <c r="AH117" s="24">
        <f t="shared" si="62"/>
        <v>0</v>
      </c>
      <c r="AI117" s="24">
        <f t="shared" si="62"/>
        <v>0</v>
      </c>
      <c r="AJ117" s="24">
        <f t="shared" si="62"/>
        <v>0</v>
      </c>
      <c r="AK117" s="80">
        <f t="shared" si="54"/>
        <v>20223000</v>
      </c>
      <c r="AL117" s="22"/>
      <c r="AM117" s="1"/>
      <c r="AO117" s="48"/>
      <c r="AP117" s="48"/>
    </row>
    <row r="118" spans="1:42" ht="15" x14ac:dyDescent="0.25">
      <c r="A118" s="29" t="s">
        <v>43</v>
      </c>
      <c r="B118" s="18">
        <v>7</v>
      </c>
      <c r="C118" s="26" t="s">
        <v>44</v>
      </c>
      <c r="D118" s="27"/>
      <c r="E118" s="28"/>
      <c r="F118" s="28"/>
      <c r="G118" s="28"/>
      <c r="H118" s="28"/>
      <c r="I118" s="28"/>
      <c r="J118" s="28"/>
      <c r="K118" s="28"/>
      <c r="L118" s="28"/>
      <c r="M118" s="28">
        <v>20223000</v>
      </c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12">
        <f t="shared" si="54"/>
        <v>20223000</v>
      </c>
      <c r="AL118" s="22"/>
    </row>
    <row r="119" spans="1:42" s="17" customFormat="1" ht="60" x14ac:dyDescent="0.2">
      <c r="A119" s="18"/>
      <c r="B119" s="18">
        <v>6</v>
      </c>
      <c r="C119" s="25" t="s">
        <v>123</v>
      </c>
      <c r="D119" s="11" t="s">
        <v>103</v>
      </c>
      <c r="E119" s="24">
        <f>E120</f>
        <v>0</v>
      </c>
      <c r="F119" s="24">
        <f t="shared" ref="F119:AJ119" si="63">F120</f>
        <v>0</v>
      </c>
      <c r="G119" s="24">
        <f t="shared" si="63"/>
        <v>0</v>
      </c>
      <c r="H119" s="24">
        <f t="shared" si="63"/>
        <v>0</v>
      </c>
      <c r="I119" s="24">
        <f t="shared" si="63"/>
        <v>0</v>
      </c>
      <c r="J119" s="24">
        <f t="shared" si="63"/>
        <v>0</v>
      </c>
      <c r="K119" s="24">
        <f t="shared" si="63"/>
        <v>0</v>
      </c>
      <c r="L119" s="24">
        <f t="shared" si="63"/>
        <v>0</v>
      </c>
      <c r="M119" s="24">
        <f t="shared" si="63"/>
        <v>60669000</v>
      </c>
      <c r="N119" s="24">
        <f t="shared" si="63"/>
        <v>0</v>
      </c>
      <c r="O119" s="24">
        <f t="shared" si="63"/>
        <v>0</v>
      </c>
      <c r="P119" s="24">
        <f t="shared" si="63"/>
        <v>0</v>
      </c>
      <c r="Q119" s="24">
        <f t="shared" si="63"/>
        <v>0</v>
      </c>
      <c r="R119" s="24">
        <f t="shared" si="63"/>
        <v>0</v>
      </c>
      <c r="S119" s="24">
        <f t="shared" si="63"/>
        <v>0</v>
      </c>
      <c r="T119" s="24">
        <f t="shared" si="63"/>
        <v>0</v>
      </c>
      <c r="U119" s="24">
        <f t="shared" si="63"/>
        <v>0</v>
      </c>
      <c r="V119" s="24">
        <f t="shared" si="63"/>
        <v>0</v>
      </c>
      <c r="W119" s="24">
        <f t="shared" si="63"/>
        <v>0</v>
      </c>
      <c r="X119" s="24">
        <f t="shared" si="63"/>
        <v>0</v>
      </c>
      <c r="Y119" s="24">
        <f t="shared" si="63"/>
        <v>0</v>
      </c>
      <c r="Z119" s="24">
        <f t="shared" si="63"/>
        <v>0</v>
      </c>
      <c r="AA119" s="24">
        <f t="shared" si="63"/>
        <v>0</v>
      </c>
      <c r="AB119" s="24">
        <f t="shared" si="63"/>
        <v>0</v>
      </c>
      <c r="AC119" s="24">
        <f t="shared" si="63"/>
        <v>0</v>
      </c>
      <c r="AD119" s="24">
        <f t="shared" si="63"/>
        <v>0</v>
      </c>
      <c r="AE119" s="24">
        <f t="shared" si="63"/>
        <v>0</v>
      </c>
      <c r="AF119" s="24">
        <f t="shared" si="63"/>
        <v>0</v>
      </c>
      <c r="AG119" s="24">
        <f t="shared" si="63"/>
        <v>0</v>
      </c>
      <c r="AH119" s="24">
        <f t="shared" si="63"/>
        <v>0</v>
      </c>
      <c r="AI119" s="24">
        <f t="shared" si="63"/>
        <v>0</v>
      </c>
      <c r="AJ119" s="24">
        <f t="shared" si="63"/>
        <v>0</v>
      </c>
      <c r="AK119" s="80">
        <f t="shared" si="54"/>
        <v>60669000</v>
      </c>
      <c r="AL119" s="22"/>
      <c r="AM119" s="1"/>
      <c r="AO119" s="48"/>
      <c r="AP119" s="48"/>
    </row>
    <row r="120" spans="1:42" ht="15" x14ac:dyDescent="0.25">
      <c r="A120" s="29" t="s">
        <v>43</v>
      </c>
      <c r="B120" s="18">
        <v>7</v>
      </c>
      <c r="C120" s="26" t="s">
        <v>44</v>
      </c>
      <c r="D120" s="27"/>
      <c r="E120" s="28"/>
      <c r="F120" s="28"/>
      <c r="G120" s="28"/>
      <c r="H120" s="28"/>
      <c r="I120" s="28"/>
      <c r="J120" s="28"/>
      <c r="K120" s="28"/>
      <c r="L120" s="28"/>
      <c r="M120" s="28">
        <v>60669000</v>
      </c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12">
        <f t="shared" si="54"/>
        <v>60669000</v>
      </c>
      <c r="AL120" s="22"/>
    </row>
    <row r="121" spans="1:42" s="17" customFormat="1" ht="30" x14ac:dyDescent="0.2">
      <c r="A121" s="18"/>
      <c r="B121" s="18">
        <v>6</v>
      </c>
      <c r="C121" s="25" t="s">
        <v>124</v>
      </c>
      <c r="D121" s="11" t="s">
        <v>103</v>
      </c>
      <c r="E121" s="24">
        <f>E122</f>
        <v>0</v>
      </c>
      <c r="F121" s="24">
        <f t="shared" ref="F121:AJ121" si="64">F122</f>
        <v>0</v>
      </c>
      <c r="G121" s="24">
        <f t="shared" si="64"/>
        <v>0</v>
      </c>
      <c r="H121" s="24">
        <f t="shared" si="64"/>
        <v>0</v>
      </c>
      <c r="I121" s="24">
        <f t="shared" si="64"/>
        <v>0</v>
      </c>
      <c r="J121" s="24">
        <f t="shared" si="64"/>
        <v>0</v>
      </c>
      <c r="K121" s="24">
        <f t="shared" si="64"/>
        <v>0</v>
      </c>
      <c r="L121" s="24">
        <f t="shared" si="64"/>
        <v>0</v>
      </c>
      <c r="M121" s="24">
        <f t="shared" si="64"/>
        <v>0</v>
      </c>
      <c r="N121" s="24">
        <f t="shared" si="64"/>
        <v>161784000</v>
      </c>
      <c r="O121" s="24">
        <f t="shared" si="64"/>
        <v>0</v>
      </c>
      <c r="P121" s="24">
        <f t="shared" si="64"/>
        <v>0</v>
      </c>
      <c r="Q121" s="24">
        <f t="shared" si="64"/>
        <v>0</v>
      </c>
      <c r="R121" s="24">
        <f t="shared" si="64"/>
        <v>0</v>
      </c>
      <c r="S121" s="24">
        <f t="shared" si="64"/>
        <v>0</v>
      </c>
      <c r="T121" s="24">
        <f t="shared" si="64"/>
        <v>0</v>
      </c>
      <c r="U121" s="24">
        <f t="shared" si="64"/>
        <v>0</v>
      </c>
      <c r="V121" s="24">
        <f t="shared" si="64"/>
        <v>0</v>
      </c>
      <c r="W121" s="24">
        <f t="shared" si="64"/>
        <v>0</v>
      </c>
      <c r="X121" s="24">
        <f t="shared" si="64"/>
        <v>0</v>
      </c>
      <c r="Y121" s="24">
        <f t="shared" si="64"/>
        <v>0</v>
      </c>
      <c r="Z121" s="24">
        <f t="shared" si="64"/>
        <v>0</v>
      </c>
      <c r="AA121" s="24">
        <f t="shared" si="64"/>
        <v>0</v>
      </c>
      <c r="AB121" s="24">
        <f t="shared" si="64"/>
        <v>0</v>
      </c>
      <c r="AC121" s="24">
        <f t="shared" si="64"/>
        <v>0</v>
      </c>
      <c r="AD121" s="24">
        <f t="shared" si="64"/>
        <v>0</v>
      </c>
      <c r="AE121" s="24">
        <f t="shared" si="64"/>
        <v>0</v>
      </c>
      <c r="AF121" s="24">
        <f t="shared" si="64"/>
        <v>0</v>
      </c>
      <c r="AG121" s="24">
        <f t="shared" si="64"/>
        <v>0</v>
      </c>
      <c r="AH121" s="24">
        <f t="shared" si="64"/>
        <v>0</v>
      </c>
      <c r="AI121" s="24">
        <f t="shared" si="64"/>
        <v>0</v>
      </c>
      <c r="AJ121" s="24">
        <f t="shared" si="64"/>
        <v>0</v>
      </c>
      <c r="AK121" s="80">
        <v>432</v>
      </c>
      <c r="AL121" s="22"/>
      <c r="AM121" s="1"/>
      <c r="AO121" s="48"/>
      <c r="AP121" s="48"/>
    </row>
    <row r="122" spans="1:42" ht="15" x14ac:dyDescent="0.25">
      <c r="A122" s="29" t="s">
        <v>43</v>
      </c>
      <c r="B122" s="18">
        <v>7</v>
      </c>
      <c r="C122" s="26" t="s">
        <v>44</v>
      </c>
      <c r="D122" s="27"/>
      <c r="E122" s="28"/>
      <c r="F122" s="28"/>
      <c r="G122" s="28"/>
      <c r="H122" s="28"/>
      <c r="I122" s="28"/>
      <c r="J122" s="28"/>
      <c r="K122" s="28"/>
      <c r="L122" s="28"/>
      <c r="M122" s="28"/>
      <c r="N122" s="28">
        <v>161784000</v>
      </c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12">
        <f t="shared" si="54"/>
        <v>161784000</v>
      </c>
      <c r="AL122" s="22"/>
    </row>
    <row r="123" spans="1:42" s="17" customFormat="1" ht="60" x14ac:dyDescent="0.2">
      <c r="A123" s="18"/>
      <c r="B123" s="18">
        <v>6</v>
      </c>
      <c r="C123" s="25" t="s">
        <v>125</v>
      </c>
      <c r="D123" s="11" t="s">
        <v>103</v>
      </c>
      <c r="E123" s="24">
        <f>E124</f>
        <v>0</v>
      </c>
      <c r="F123" s="24">
        <f t="shared" ref="F123:AJ123" si="65">F124</f>
        <v>0</v>
      </c>
      <c r="G123" s="24">
        <f t="shared" si="65"/>
        <v>0</v>
      </c>
      <c r="H123" s="24">
        <f t="shared" si="65"/>
        <v>0</v>
      </c>
      <c r="I123" s="24">
        <f t="shared" si="65"/>
        <v>0</v>
      </c>
      <c r="J123" s="24">
        <f t="shared" si="65"/>
        <v>0</v>
      </c>
      <c r="K123" s="24">
        <f t="shared" si="65"/>
        <v>0</v>
      </c>
      <c r="L123" s="24">
        <f t="shared" si="65"/>
        <v>0</v>
      </c>
      <c r="M123" s="24">
        <f t="shared" si="65"/>
        <v>0</v>
      </c>
      <c r="N123" s="24">
        <f t="shared" si="65"/>
        <v>14700000</v>
      </c>
      <c r="O123" s="24">
        <f t="shared" si="65"/>
        <v>0</v>
      </c>
      <c r="P123" s="24">
        <f t="shared" si="65"/>
        <v>0</v>
      </c>
      <c r="Q123" s="24">
        <f t="shared" si="65"/>
        <v>0</v>
      </c>
      <c r="R123" s="24">
        <f t="shared" si="65"/>
        <v>0</v>
      </c>
      <c r="S123" s="24">
        <f t="shared" si="65"/>
        <v>0</v>
      </c>
      <c r="T123" s="24">
        <f t="shared" si="65"/>
        <v>0</v>
      </c>
      <c r="U123" s="24">
        <f t="shared" si="65"/>
        <v>0</v>
      </c>
      <c r="V123" s="24">
        <f t="shared" si="65"/>
        <v>0</v>
      </c>
      <c r="W123" s="24">
        <f t="shared" si="65"/>
        <v>0</v>
      </c>
      <c r="X123" s="24">
        <f t="shared" si="65"/>
        <v>0</v>
      </c>
      <c r="Y123" s="24">
        <f t="shared" si="65"/>
        <v>0</v>
      </c>
      <c r="Z123" s="24">
        <f t="shared" si="65"/>
        <v>0</v>
      </c>
      <c r="AA123" s="24">
        <f t="shared" si="65"/>
        <v>0</v>
      </c>
      <c r="AB123" s="24">
        <f t="shared" si="65"/>
        <v>0</v>
      </c>
      <c r="AC123" s="24">
        <f t="shared" si="65"/>
        <v>0</v>
      </c>
      <c r="AD123" s="24">
        <f t="shared" si="65"/>
        <v>0</v>
      </c>
      <c r="AE123" s="24">
        <f t="shared" si="65"/>
        <v>0</v>
      </c>
      <c r="AF123" s="24">
        <f t="shared" si="65"/>
        <v>0</v>
      </c>
      <c r="AG123" s="24">
        <f t="shared" si="65"/>
        <v>0</v>
      </c>
      <c r="AH123" s="24">
        <f t="shared" si="65"/>
        <v>0</v>
      </c>
      <c r="AI123" s="24">
        <f t="shared" si="65"/>
        <v>0</v>
      </c>
      <c r="AJ123" s="24">
        <f t="shared" si="65"/>
        <v>0</v>
      </c>
      <c r="AK123" s="80">
        <f t="shared" si="54"/>
        <v>14700000</v>
      </c>
      <c r="AL123" s="22"/>
      <c r="AM123" s="1"/>
      <c r="AO123" s="48"/>
      <c r="AP123" s="48"/>
    </row>
    <row r="124" spans="1:42" ht="15" x14ac:dyDescent="0.25">
      <c r="A124" s="29" t="s">
        <v>43</v>
      </c>
      <c r="B124" s="18">
        <v>7</v>
      </c>
      <c r="C124" s="26" t="s">
        <v>44</v>
      </c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>
        <v>14700000</v>
      </c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12">
        <f t="shared" si="54"/>
        <v>14700000</v>
      </c>
      <c r="AL124" s="22"/>
    </row>
    <row r="125" spans="1:42" s="17" customFormat="1" ht="15" x14ac:dyDescent="0.2">
      <c r="A125" s="18"/>
      <c r="B125" s="18">
        <v>6</v>
      </c>
      <c r="C125" s="25" t="s">
        <v>126</v>
      </c>
      <c r="D125" s="11" t="s">
        <v>127</v>
      </c>
      <c r="E125" s="24">
        <f>E126</f>
        <v>0</v>
      </c>
      <c r="F125" s="24">
        <f t="shared" ref="F125:AJ125" si="66">F126</f>
        <v>0</v>
      </c>
      <c r="G125" s="24">
        <f t="shared" si="66"/>
        <v>0</v>
      </c>
      <c r="H125" s="24">
        <f t="shared" si="66"/>
        <v>0</v>
      </c>
      <c r="I125" s="24">
        <f t="shared" si="66"/>
        <v>0</v>
      </c>
      <c r="J125" s="24">
        <f t="shared" si="66"/>
        <v>0</v>
      </c>
      <c r="K125" s="24">
        <f t="shared" si="66"/>
        <v>0</v>
      </c>
      <c r="L125" s="24">
        <f t="shared" si="66"/>
        <v>0</v>
      </c>
      <c r="M125" s="24">
        <f t="shared" si="66"/>
        <v>20000000</v>
      </c>
      <c r="N125" s="24">
        <f t="shared" si="66"/>
        <v>0</v>
      </c>
      <c r="O125" s="24">
        <f t="shared" si="66"/>
        <v>0</v>
      </c>
      <c r="P125" s="24">
        <f t="shared" si="66"/>
        <v>0</v>
      </c>
      <c r="Q125" s="24">
        <f t="shared" si="66"/>
        <v>0</v>
      </c>
      <c r="R125" s="24">
        <f t="shared" si="66"/>
        <v>0</v>
      </c>
      <c r="S125" s="24">
        <f t="shared" si="66"/>
        <v>0</v>
      </c>
      <c r="T125" s="24">
        <f t="shared" si="66"/>
        <v>0</v>
      </c>
      <c r="U125" s="24">
        <f t="shared" si="66"/>
        <v>0</v>
      </c>
      <c r="V125" s="24">
        <f t="shared" si="66"/>
        <v>0</v>
      </c>
      <c r="W125" s="24">
        <f t="shared" si="66"/>
        <v>0</v>
      </c>
      <c r="X125" s="24">
        <f t="shared" si="66"/>
        <v>0</v>
      </c>
      <c r="Y125" s="24">
        <f t="shared" si="66"/>
        <v>0</v>
      </c>
      <c r="Z125" s="24">
        <f t="shared" si="66"/>
        <v>0</v>
      </c>
      <c r="AA125" s="24">
        <f t="shared" si="66"/>
        <v>0</v>
      </c>
      <c r="AB125" s="24">
        <f t="shared" si="66"/>
        <v>0</v>
      </c>
      <c r="AC125" s="24">
        <f t="shared" si="66"/>
        <v>0</v>
      </c>
      <c r="AD125" s="24">
        <f t="shared" si="66"/>
        <v>0</v>
      </c>
      <c r="AE125" s="24">
        <f t="shared" si="66"/>
        <v>0</v>
      </c>
      <c r="AF125" s="24">
        <f t="shared" si="66"/>
        <v>0</v>
      </c>
      <c r="AG125" s="24">
        <f t="shared" si="66"/>
        <v>0</v>
      </c>
      <c r="AH125" s="24">
        <f t="shared" si="66"/>
        <v>0</v>
      </c>
      <c r="AI125" s="24">
        <f t="shared" si="66"/>
        <v>0</v>
      </c>
      <c r="AJ125" s="24">
        <f t="shared" si="66"/>
        <v>0</v>
      </c>
      <c r="AK125" s="80">
        <f t="shared" si="54"/>
        <v>20000000</v>
      </c>
      <c r="AL125" s="22"/>
      <c r="AM125" s="1"/>
      <c r="AO125" s="48"/>
      <c r="AP125" s="48"/>
    </row>
    <row r="126" spans="1:42" ht="15" x14ac:dyDescent="0.25">
      <c r="A126" s="29" t="s">
        <v>43</v>
      </c>
      <c r="B126" s="18">
        <v>7</v>
      </c>
      <c r="C126" s="26" t="s">
        <v>44</v>
      </c>
      <c r="D126" s="27"/>
      <c r="E126" s="28"/>
      <c r="F126" s="28"/>
      <c r="G126" s="28"/>
      <c r="H126" s="28"/>
      <c r="I126" s="28"/>
      <c r="J126" s="28"/>
      <c r="K126" s="28"/>
      <c r="L126" s="28"/>
      <c r="M126" s="28">
        <v>20000000</v>
      </c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12">
        <f t="shared" si="54"/>
        <v>20000000</v>
      </c>
      <c r="AL126" s="22"/>
    </row>
    <row r="127" spans="1:42" ht="45" x14ac:dyDescent="0.25">
      <c r="A127" s="18"/>
      <c r="B127" s="18">
        <v>5</v>
      </c>
      <c r="C127" s="34" t="s">
        <v>128</v>
      </c>
      <c r="D127" s="27"/>
      <c r="E127" s="28">
        <f>E128+E130+E132</f>
        <v>0</v>
      </c>
      <c r="F127" s="28">
        <f t="shared" ref="F127:AJ127" si="67">F128+F130+F132</f>
        <v>0</v>
      </c>
      <c r="G127" s="28">
        <f t="shared" si="67"/>
        <v>0</v>
      </c>
      <c r="H127" s="28">
        <f t="shared" si="67"/>
        <v>0</v>
      </c>
      <c r="I127" s="28">
        <f t="shared" si="67"/>
        <v>0</v>
      </c>
      <c r="J127" s="28">
        <f t="shared" si="67"/>
        <v>0</v>
      </c>
      <c r="K127" s="28">
        <f t="shared" si="67"/>
        <v>10116500</v>
      </c>
      <c r="L127" s="28">
        <f t="shared" si="67"/>
        <v>0</v>
      </c>
      <c r="M127" s="28">
        <f t="shared" si="67"/>
        <v>0</v>
      </c>
      <c r="N127" s="28">
        <f t="shared" si="67"/>
        <v>41599614</v>
      </c>
      <c r="O127" s="28">
        <f t="shared" si="67"/>
        <v>0</v>
      </c>
      <c r="P127" s="28">
        <f t="shared" si="67"/>
        <v>0</v>
      </c>
      <c r="Q127" s="28">
        <f t="shared" si="67"/>
        <v>0</v>
      </c>
      <c r="R127" s="28">
        <f t="shared" si="67"/>
        <v>0</v>
      </c>
      <c r="S127" s="28">
        <f t="shared" si="67"/>
        <v>0</v>
      </c>
      <c r="T127" s="28">
        <f t="shared" si="67"/>
        <v>0</v>
      </c>
      <c r="U127" s="28">
        <f t="shared" si="67"/>
        <v>0</v>
      </c>
      <c r="V127" s="28">
        <f t="shared" si="67"/>
        <v>0</v>
      </c>
      <c r="W127" s="28">
        <f t="shared" si="67"/>
        <v>0</v>
      </c>
      <c r="X127" s="28">
        <f t="shared" si="67"/>
        <v>0</v>
      </c>
      <c r="Y127" s="28">
        <f t="shared" si="67"/>
        <v>0</v>
      </c>
      <c r="Z127" s="28">
        <f t="shared" si="67"/>
        <v>0</v>
      </c>
      <c r="AA127" s="28">
        <f t="shared" si="67"/>
        <v>0</v>
      </c>
      <c r="AB127" s="28">
        <f t="shared" si="67"/>
        <v>0</v>
      </c>
      <c r="AC127" s="28">
        <f t="shared" si="67"/>
        <v>0</v>
      </c>
      <c r="AD127" s="28">
        <f t="shared" si="67"/>
        <v>0</v>
      </c>
      <c r="AE127" s="28">
        <f t="shared" si="67"/>
        <v>0</v>
      </c>
      <c r="AF127" s="28">
        <f t="shared" si="67"/>
        <v>0</v>
      </c>
      <c r="AG127" s="28">
        <f t="shared" si="67"/>
        <v>0</v>
      </c>
      <c r="AH127" s="28">
        <f t="shared" si="67"/>
        <v>0</v>
      </c>
      <c r="AI127" s="28">
        <f t="shared" si="67"/>
        <v>0</v>
      </c>
      <c r="AJ127" s="28">
        <f t="shared" si="67"/>
        <v>0</v>
      </c>
      <c r="AK127" s="80">
        <f t="shared" si="34"/>
        <v>51716114</v>
      </c>
      <c r="AL127" s="22"/>
    </row>
    <row r="128" spans="1:42" s="17" customFormat="1" ht="30" x14ac:dyDescent="0.2">
      <c r="A128" s="18"/>
      <c r="B128" s="18">
        <v>6</v>
      </c>
      <c r="C128" s="25" t="s">
        <v>129</v>
      </c>
      <c r="D128" s="11" t="s">
        <v>107</v>
      </c>
      <c r="E128" s="24">
        <f>E129</f>
        <v>0</v>
      </c>
      <c r="F128" s="24">
        <f t="shared" ref="F128:AJ128" si="68">F129</f>
        <v>0</v>
      </c>
      <c r="G128" s="24">
        <f t="shared" si="68"/>
        <v>0</v>
      </c>
      <c r="H128" s="24">
        <f t="shared" si="68"/>
        <v>0</v>
      </c>
      <c r="I128" s="24">
        <f t="shared" si="68"/>
        <v>0</v>
      </c>
      <c r="J128" s="24">
        <f t="shared" si="68"/>
        <v>0</v>
      </c>
      <c r="K128" s="24">
        <f t="shared" si="68"/>
        <v>0</v>
      </c>
      <c r="L128" s="24">
        <f t="shared" si="68"/>
        <v>0</v>
      </c>
      <c r="M128" s="24">
        <f t="shared" si="68"/>
        <v>0</v>
      </c>
      <c r="N128" s="24">
        <f t="shared" si="68"/>
        <v>22428189</v>
      </c>
      <c r="O128" s="24">
        <f t="shared" si="68"/>
        <v>0</v>
      </c>
      <c r="P128" s="24">
        <f t="shared" si="68"/>
        <v>0</v>
      </c>
      <c r="Q128" s="24">
        <f t="shared" si="68"/>
        <v>0</v>
      </c>
      <c r="R128" s="24">
        <f t="shared" si="68"/>
        <v>0</v>
      </c>
      <c r="S128" s="24">
        <f t="shared" si="68"/>
        <v>0</v>
      </c>
      <c r="T128" s="24">
        <f t="shared" si="68"/>
        <v>0</v>
      </c>
      <c r="U128" s="24">
        <f t="shared" si="68"/>
        <v>0</v>
      </c>
      <c r="V128" s="24">
        <f t="shared" si="68"/>
        <v>0</v>
      </c>
      <c r="W128" s="24">
        <f t="shared" si="68"/>
        <v>0</v>
      </c>
      <c r="X128" s="24">
        <f t="shared" si="68"/>
        <v>0</v>
      </c>
      <c r="Y128" s="24">
        <f t="shared" si="68"/>
        <v>0</v>
      </c>
      <c r="Z128" s="24">
        <f t="shared" si="68"/>
        <v>0</v>
      </c>
      <c r="AA128" s="24">
        <f t="shared" si="68"/>
        <v>0</v>
      </c>
      <c r="AB128" s="24">
        <f t="shared" si="68"/>
        <v>0</v>
      </c>
      <c r="AC128" s="24">
        <f t="shared" si="68"/>
        <v>0</v>
      </c>
      <c r="AD128" s="24">
        <f t="shared" si="68"/>
        <v>0</v>
      </c>
      <c r="AE128" s="24">
        <f t="shared" si="68"/>
        <v>0</v>
      </c>
      <c r="AF128" s="24">
        <f t="shared" si="68"/>
        <v>0</v>
      </c>
      <c r="AG128" s="24">
        <f t="shared" si="68"/>
        <v>0</v>
      </c>
      <c r="AH128" s="24">
        <f t="shared" si="68"/>
        <v>0</v>
      </c>
      <c r="AI128" s="24">
        <f t="shared" si="68"/>
        <v>0</v>
      </c>
      <c r="AJ128" s="24">
        <f t="shared" si="68"/>
        <v>0</v>
      </c>
      <c r="AK128" s="80">
        <f t="shared" si="34"/>
        <v>22428189</v>
      </c>
      <c r="AL128" s="22"/>
      <c r="AM128" s="1"/>
      <c r="AO128" s="48"/>
      <c r="AP128" s="48"/>
    </row>
    <row r="129" spans="1:42" ht="30" x14ac:dyDescent="0.25">
      <c r="A129" s="29" t="s">
        <v>51</v>
      </c>
      <c r="B129" s="18">
        <v>7</v>
      </c>
      <c r="C129" s="26" t="s">
        <v>92</v>
      </c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>
        <v>22428189</v>
      </c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12">
        <f t="shared" si="34"/>
        <v>22428189</v>
      </c>
      <c r="AL129" s="22"/>
    </row>
    <row r="130" spans="1:42" s="17" customFormat="1" ht="30" x14ac:dyDescent="0.2">
      <c r="A130" s="18"/>
      <c r="B130" s="18">
        <v>6</v>
      </c>
      <c r="C130" s="25" t="s">
        <v>130</v>
      </c>
      <c r="D130" s="11" t="s">
        <v>107</v>
      </c>
      <c r="E130" s="24">
        <f>E131</f>
        <v>0</v>
      </c>
      <c r="F130" s="24">
        <f t="shared" ref="F130:AJ130" si="69">F131</f>
        <v>0</v>
      </c>
      <c r="G130" s="24">
        <f t="shared" si="69"/>
        <v>0</v>
      </c>
      <c r="H130" s="24">
        <f t="shared" si="69"/>
        <v>0</v>
      </c>
      <c r="I130" s="24">
        <f t="shared" si="69"/>
        <v>0</v>
      </c>
      <c r="J130" s="24">
        <f t="shared" si="69"/>
        <v>0</v>
      </c>
      <c r="K130" s="24">
        <f t="shared" si="69"/>
        <v>0</v>
      </c>
      <c r="L130" s="24">
        <f t="shared" si="69"/>
        <v>0</v>
      </c>
      <c r="M130" s="24">
        <f t="shared" si="69"/>
        <v>0</v>
      </c>
      <c r="N130" s="24">
        <f t="shared" si="69"/>
        <v>19171425</v>
      </c>
      <c r="O130" s="24">
        <f t="shared" si="69"/>
        <v>0</v>
      </c>
      <c r="P130" s="24">
        <f t="shared" si="69"/>
        <v>0</v>
      </c>
      <c r="Q130" s="24">
        <f t="shared" si="69"/>
        <v>0</v>
      </c>
      <c r="R130" s="24">
        <f t="shared" si="69"/>
        <v>0</v>
      </c>
      <c r="S130" s="24">
        <f t="shared" si="69"/>
        <v>0</v>
      </c>
      <c r="T130" s="24">
        <f t="shared" si="69"/>
        <v>0</v>
      </c>
      <c r="U130" s="24">
        <f t="shared" si="69"/>
        <v>0</v>
      </c>
      <c r="V130" s="24">
        <f t="shared" si="69"/>
        <v>0</v>
      </c>
      <c r="W130" s="24">
        <f t="shared" si="69"/>
        <v>0</v>
      </c>
      <c r="X130" s="24">
        <f t="shared" si="69"/>
        <v>0</v>
      </c>
      <c r="Y130" s="24">
        <f t="shared" si="69"/>
        <v>0</v>
      </c>
      <c r="Z130" s="24">
        <f t="shared" si="69"/>
        <v>0</v>
      </c>
      <c r="AA130" s="24">
        <f t="shared" si="69"/>
        <v>0</v>
      </c>
      <c r="AB130" s="24">
        <f t="shared" si="69"/>
        <v>0</v>
      </c>
      <c r="AC130" s="24">
        <f t="shared" si="69"/>
        <v>0</v>
      </c>
      <c r="AD130" s="24">
        <f t="shared" si="69"/>
        <v>0</v>
      </c>
      <c r="AE130" s="24">
        <f t="shared" si="69"/>
        <v>0</v>
      </c>
      <c r="AF130" s="24">
        <f t="shared" si="69"/>
        <v>0</v>
      </c>
      <c r="AG130" s="24">
        <f t="shared" si="69"/>
        <v>0</v>
      </c>
      <c r="AH130" s="24">
        <f t="shared" si="69"/>
        <v>0</v>
      </c>
      <c r="AI130" s="24">
        <f t="shared" si="69"/>
        <v>0</v>
      </c>
      <c r="AJ130" s="24">
        <f t="shared" si="69"/>
        <v>0</v>
      </c>
      <c r="AK130" s="80">
        <f>SUM(E130:AJ130)</f>
        <v>19171425</v>
      </c>
      <c r="AL130" s="22"/>
      <c r="AM130" s="1"/>
      <c r="AO130" s="48"/>
      <c r="AP130" s="48"/>
    </row>
    <row r="131" spans="1:42" ht="15" x14ac:dyDescent="0.25">
      <c r="A131" s="29" t="s">
        <v>43</v>
      </c>
      <c r="B131" s="18">
        <v>7</v>
      </c>
      <c r="C131" s="26" t="s">
        <v>44</v>
      </c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>
        <v>19171425</v>
      </c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12">
        <f>SUM(E131:AJ131)</f>
        <v>19171425</v>
      </c>
      <c r="AL131" s="22"/>
    </row>
    <row r="132" spans="1:42" s="17" customFormat="1" ht="60" x14ac:dyDescent="0.2">
      <c r="A132" s="18"/>
      <c r="B132" s="18">
        <v>6</v>
      </c>
      <c r="C132" s="25" t="s">
        <v>131</v>
      </c>
      <c r="D132" s="11" t="s">
        <v>103</v>
      </c>
      <c r="E132" s="24">
        <f>E133</f>
        <v>0</v>
      </c>
      <c r="F132" s="24">
        <f t="shared" ref="F132:AJ132" si="70">F133</f>
        <v>0</v>
      </c>
      <c r="G132" s="24">
        <f t="shared" si="70"/>
        <v>0</v>
      </c>
      <c r="H132" s="24">
        <f t="shared" si="70"/>
        <v>0</v>
      </c>
      <c r="I132" s="24">
        <f t="shared" si="70"/>
        <v>0</v>
      </c>
      <c r="J132" s="24">
        <f t="shared" si="70"/>
        <v>0</v>
      </c>
      <c r="K132" s="24">
        <f t="shared" si="70"/>
        <v>10116500</v>
      </c>
      <c r="L132" s="24">
        <f t="shared" si="70"/>
        <v>0</v>
      </c>
      <c r="M132" s="24">
        <f t="shared" si="70"/>
        <v>0</v>
      </c>
      <c r="N132" s="24">
        <f t="shared" si="70"/>
        <v>0</v>
      </c>
      <c r="O132" s="24">
        <f t="shared" si="70"/>
        <v>0</v>
      </c>
      <c r="P132" s="24">
        <f t="shared" si="70"/>
        <v>0</v>
      </c>
      <c r="Q132" s="24">
        <f t="shared" si="70"/>
        <v>0</v>
      </c>
      <c r="R132" s="24">
        <f t="shared" si="70"/>
        <v>0</v>
      </c>
      <c r="S132" s="24">
        <f t="shared" si="70"/>
        <v>0</v>
      </c>
      <c r="T132" s="24">
        <f t="shared" si="70"/>
        <v>0</v>
      </c>
      <c r="U132" s="24">
        <f t="shared" si="70"/>
        <v>0</v>
      </c>
      <c r="V132" s="24">
        <f t="shared" si="70"/>
        <v>0</v>
      </c>
      <c r="W132" s="24">
        <f t="shared" si="70"/>
        <v>0</v>
      </c>
      <c r="X132" s="24">
        <f t="shared" si="70"/>
        <v>0</v>
      </c>
      <c r="Y132" s="24">
        <f t="shared" si="70"/>
        <v>0</v>
      </c>
      <c r="Z132" s="24">
        <f t="shared" si="70"/>
        <v>0</v>
      </c>
      <c r="AA132" s="24">
        <f t="shared" si="70"/>
        <v>0</v>
      </c>
      <c r="AB132" s="24">
        <f t="shared" si="70"/>
        <v>0</v>
      </c>
      <c r="AC132" s="24">
        <f t="shared" si="70"/>
        <v>0</v>
      </c>
      <c r="AD132" s="24">
        <f t="shared" si="70"/>
        <v>0</v>
      </c>
      <c r="AE132" s="24">
        <f t="shared" si="70"/>
        <v>0</v>
      </c>
      <c r="AF132" s="24">
        <f t="shared" si="70"/>
        <v>0</v>
      </c>
      <c r="AG132" s="24">
        <f t="shared" si="70"/>
        <v>0</v>
      </c>
      <c r="AH132" s="24">
        <f t="shared" si="70"/>
        <v>0</v>
      </c>
      <c r="AI132" s="24">
        <f t="shared" si="70"/>
        <v>0</v>
      </c>
      <c r="AJ132" s="24">
        <f t="shared" si="70"/>
        <v>0</v>
      </c>
      <c r="AK132" s="80">
        <f t="shared" si="34"/>
        <v>10116500</v>
      </c>
      <c r="AL132" s="22"/>
      <c r="AM132" s="1"/>
      <c r="AO132" s="48"/>
      <c r="AP132" s="48"/>
    </row>
    <row r="133" spans="1:42" ht="15" x14ac:dyDescent="0.25">
      <c r="A133" s="29" t="s">
        <v>43</v>
      </c>
      <c r="B133" s="18">
        <v>7</v>
      </c>
      <c r="C133" s="26" t="s">
        <v>44</v>
      </c>
      <c r="D133" s="27"/>
      <c r="E133" s="28"/>
      <c r="F133" s="28"/>
      <c r="G133" s="28"/>
      <c r="H133" s="28"/>
      <c r="I133" s="28"/>
      <c r="J133" s="28"/>
      <c r="K133" s="28">
        <v>10116500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12">
        <f t="shared" si="34"/>
        <v>10116500</v>
      </c>
      <c r="AL133" s="22"/>
    </row>
    <row r="134" spans="1:42" s="17" customFormat="1" ht="15" x14ac:dyDescent="0.2">
      <c r="A134" s="18"/>
      <c r="B134" s="18">
        <v>4</v>
      </c>
      <c r="C134" s="21" t="s">
        <v>132</v>
      </c>
      <c r="D134" s="11">
        <v>4302</v>
      </c>
      <c r="E134" s="15">
        <f>E135</f>
        <v>0</v>
      </c>
      <c r="F134" s="15">
        <f t="shared" ref="F134:AJ134" si="71">F135</f>
        <v>0</v>
      </c>
      <c r="G134" s="15">
        <f t="shared" si="71"/>
        <v>0</v>
      </c>
      <c r="H134" s="15">
        <f t="shared" si="71"/>
        <v>0</v>
      </c>
      <c r="I134" s="15">
        <f t="shared" si="71"/>
        <v>0</v>
      </c>
      <c r="J134" s="15">
        <f t="shared" si="71"/>
        <v>0</v>
      </c>
      <c r="K134" s="15">
        <f t="shared" si="71"/>
        <v>405405060</v>
      </c>
      <c r="L134" s="15">
        <f t="shared" si="71"/>
        <v>0</v>
      </c>
      <c r="M134" s="15">
        <f t="shared" si="71"/>
        <v>233858001</v>
      </c>
      <c r="N134" s="15">
        <f t="shared" si="71"/>
        <v>357857593</v>
      </c>
      <c r="O134" s="15">
        <f t="shared" si="71"/>
        <v>0</v>
      </c>
      <c r="P134" s="15">
        <f t="shared" si="71"/>
        <v>0</v>
      </c>
      <c r="Q134" s="15">
        <f t="shared" si="71"/>
        <v>0</v>
      </c>
      <c r="R134" s="15">
        <f t="shared" si="71"/>
        <v>0</v>
      </c>
      <c r="S134" s="15">
        <f t="shared" si="71"/>
        <v>0</v>
      </c>
      <c r="T134" s="15">
        <f t="shared" si="71"/>
        <v>0</v>
      </c>
      <c r="U134" s="15">
        <f t="shared" si="71"/>
        <v>0</v>
      </c>
      <c r="V134" s="15">
        <f t="shared" si="71"/>
        <v>0</v>
      </c>
      <c r="W134" s="15">
        <f t="shared" si="71"/>
        <v>0</v>
      </c>
      <c r="X134" s="15">
        <f t="shared" si="71"/>
        <v>0</v>
      </c>
      <c r="Y134" s="15">
        <f t="shared" si="71"/>
        <v>0</v>
      </c>
      <c r="Z134" s="15">
        <f t="shared" si="71"/>
        <v>0</v>
      </c>
      <c r="AA134" s="15">
        <f t="shared" si="71"/>
        <v>0</v>
      </c>
      <c r="AB134" s="15">
        <f t="shared" si="71"/>
        <v>0</v>
      </c>
      <c r="AC134" s="15">
        <f t="shared" si="71"/>
        <v>0</v>
      </c>
      <c r="AD134" s="15">
        <f t="shared" si="71"/>
        <v>0</v>
      </c>
      <c r="AE134" s="15">
        <f t="shared" si="71"/>
        <v>0</v>
      </c>
      <c r="AF134" s="15">
        <f t="shared" si="71"/>
        <v>0</v>
      </c>
      <c r="AG134" s="15">
        <f t="shared" si="71"/>
        <v>0</v>
      </c>
      <c r="AH134" s="15">
        <f t="shared" si="71"/>
        <v>0</v>
      </c>
      <c r="AI134" s="15">
        <f t="shared" si="71"/>
        <v>0</v>
      </c>
      <c r="AJ134" s="15">
        <f t="shared" si="71"/>
        <v>0</v>
      </c>
      <c r="AK134" s="79">
        <f t="shared" si="34"/>
        <v>997120654</v>
      </c>
      <c r="AL134" s="30"/>
      <c r="AM134" s="1"/>
      <c r="AO134" s="48"/>
      <c r="AP134" s="48"/>
    </row>
    <row r="135" spans="1:42" s="17" customFormat="1" ht="30" x14ac:dyDescent="0.2">
      <c r="A135" s="18"/>
      <c r="B135" s="18">
        <v>5</v>
      </c>
      <c r="C135" s="23" t="s">
        <v>133</v>
      </c>
      <c r="D135" s="11"/>
      <c r="E135" s="24">
        <f>E136+E138+E140+E142+E144+E146+E148+E150+E152+E154+E156+E158</f>
        <v>0</v>
      </c>
      <c r="F135" s="24">
        <f t="shared" ref="F135:AJ135" si="72">F136+F138+F140+F142+F144+F146+F148+F150+F152+F154+F156+F158</f>
        <v>0</v>
      </c>
      <c r="G135" s="24">
        <f t="shared" si="72"/>
        <v>0</v>
      </c>
      <c r="H135" s="24">
        <f t="shared" si="72"/>
        <v>0</v>
      </c>
      <c r="I135" s="24">
        <f t="shared" si="72"/>
        <v>0</v>
      </c>
      <c r="J135" s="24">
        <f t="shared" si="72"/>
        <v>0</v>
      </c>
      <c r="K135" s="24">
        <f t="shared" si="72"/>
        <v>405405060</v>
      </c>
      <c r="L135" s="24">
        <f t="shared" si="72"/>
        <v>0</v>
      </c>
      <c r="M135" s="24">
        <f t="shared" si="72"/>
        <v>233858001</v>
      </c>
      <c r="N135" s="24">
        <f t="shared" si="72"/>
        <v>357857593</v>
      </c>
      <c r="O135" s="24">
        <f t="shared" si="72"/>
        <v>0</v>
      </c>
      <c r="P135" s="24">
        <f t="shared" si="72"/>
        <v>0</v>
      </c>
      <c r="Q135" s="24">
        <f t="shared" si="72"/>
        <v>0</v>
      </c>
      <c r="R135" s="24">
        <f t="shared" si="72"/>
        <v>0</v>
      </c>
      <c r="S135" s="24">
        <f t="shared" si="72"/>
        <v>0</v>
      </c>
      <c r="T135" s="24">
        <f t="shared" si="72"/>
        <v>0</v>
      </c>
      <c r="U135" s="24">
        <f t="shared" si="72"/>
        <v>0</v>
      </c>
      <c r="V135" s="24">
        <f t="shared" si="72"/>
        <v>0</v>
      </c>
      <c r="W135" s="24">
        <f t="shared" si="72"/>
        <v>0</v>
      </c>
      <c r="X135" s="24">
        <f t="shared" si="72"/>
        <v>0</v>
      </c>
      <c r="Y135" s="24">
        <f t="shared" si="72"/>
        <v>0</v>
      </c>
      <c r="Z135" s="24">
        <f t="shared" si="72"/>
        <v>0</v>
      </c>
      <c r="AA135" s="24">
        <f t="shared" si="72"/>
        <v>0</v>
      </c>
      <c r="AB135" s="24">
        <f t="shared" si="72"/>
        <v>0</v>
      </c>
      <c r="AC135" s="24">
        <f t="shared" si="72"/>
        <v>0</v>
      </c>
      <c r="AD135" s="24">
        <f t="shared" si="72"/>
        <v>0</v>
      </c>
      <c r="AE135" s="24">
        <f t="shared" si="72"/>
        <v>0</v>
      </c>
      <c r="AF135" s="24">
        <f t="shared" si="72"/>
        <v>0</v>
      </c>
      <c r="AG135" s="24">
        <f t="shared" si="72"/>
        <v>0</v>
      </c>
      <c r="AH135" s="24">
        <f t="shared" si="72"/>
        <v>0</v>
      </c>
      <c r="AI135" s="24">
        <f t="shared" si="72"/>
        <v>0</v>
      </c>
      <c r="AJ135" s="24">
        <f t="shared" si="72"/>
        <v>0</v>
      </c>
      <c r="AK135" s="12">
        <f t="shared" si="34"/>
        <v>997120654</v>
      </c>
      <c r="AL135" s="30"/>
      <c r="AM135" s="1"/>
      <c r="AO135" s="48"/>
      <c r="AP135" s="48"/>
    </row>
    <row r="136" spans="1:42" s="17" customFormat="1" ht="30" x14ac:dyDescent="0.2">
      <c r="A136" s="18"/>
      <c r="B136" s="18">
        <v>6</v>
      </c>
      <c r="C136" s="25" t="s">
        <v>134</v>
      </c>
      <c r="D136" s="11" t="s">
        <v>135</v>
      </c>
      <c r="E136" s="24">
        <f>E137</f>
        <v>0</v>
      </c>
      <c r="F136" s="24">
        <f t="shared" ref="F136:AJ136" si="73">F137</f>
        <v>0</v>
      </c>
      <c r="G136" s="24">
        <f t="shared" si="73"/>
        <v>0</v>
      </c>
      <c r="H136" s="24">
        <f t="shared" si="73"/>
        <v>0</v>
      </c>
      <c r="I136" s="24">
        <f t="shared" si="73"/>
        <v>0</v>
      </c>
      <c r="J136" s="24">
        <f t="shared" si="73"/>
        <v>0</v>
      </c>
      <c r="K136" s="24">
        <f t="shared" si="73"/>
        <v>0</v>
      </c>
      <c r="L136" s="24">
        <f t="shared" si="73"/>
        <v>0</v>
      </c>
      <c r="M136" s="24">
        <f t="shared" si="73"/>
        <v>22050000</v>
      </c>
      <c r="N136" s="24">
        <f t="shared" si="73"/>
        <v>0</v>
      </c>
      <c r="O136" s="24">
        <f t="shared" si="73"/>
        <v>0</v>
      </c>
      <c r="P136" s="24">
        <f t="shared" si="73"/>
        <v>0</v>
      </c>
      <c r="Q136" s="24">
        <f t="shared" si="73"/>
        <v>0</v>
      </c>
      <c r="R136" s="24">
        <f t="shared" si="73"/>
        <v>0</v>
      </c>
      <c r="S136" s="24">
        <f t="shared" si="73"/>
        <v>0</v>
      </c>
      <c r="T136" s="24">
        <f t="shared" si="73"/>
        <v>0</v>
      </c>
      <c r="U136" s="24">
        <f t="shared" si="73"/>
        <v>0</v>
      </c>
      <c r="V136" s="24">
        <f t="shared" si="73"/>
        <v>0</v>
      </c>
      <c r="W136" s="24">
        <f t="shared" si="73"/>
        <v>0</v>
      </c>
      <c r="X136" s="24">
        <f t="shared" si="73"/>
        <v>0</v>
      </c>
      <c r="Y136" s="24">
        <f t="shared" si="73"/>
        <v>0</v>
      </c>
      <c r="Z136" s="24">
        <f t="shared" si="73"/>
        <v>0</v>
      </c>
      <c r="AA136" s="24">
        <f t="shared" si="73"/>
        <v>0</v>
      </c>
      <c r="AB136" s="24">
        <f t="shared" si="73"/>
        <v>0</v>
      </c>
      <c r="AC136" s="24">
        <f t="shared" si="73"/>
        <v>0</v>
      </c>
      <c r="AD136" s="24">
        <f t="shared" si="73"/>
        <v>0</v>
      </c>
      <c r="AE136" s="24">
        <f t="shared" si="73"/>
        <v>0</v>
      </c>
      <c r="AF136" s="24">
        <f t="shared" si="73"/>
        <v>0</v>
      </c>
      <c r="AG136" s="24">
        <f t="shared" si="73"/>
        <v>0</v>
      </c>
      <c r="AH136" s="24">
        <f t="shared" si="73"/>
        <v>0</v>
      </c>
      <c r="AI136" s="24">
        <f t="shared" si="73"/>
        <v>0</v>
      </c>
      <c r="AJ136" s="24">
        <f t="shared" si="73"/>
        <v>0</v>
      </c>
      <c r="AK136" s="80">
        <f t="shared" ref="AK136:AK168" si="74">SUM(E136:AJ136)</f>
        <v>22050000</v>
      </c>
      <c r="AL136" s="30"/>
      <c r="AM136" s="1"/>
      <c r="AO136" s="48"/>
      <c r="AP136" s="48"/>
    </row>
    <row r="137" spans="1:42" ht="15" x14ac:dyDescent="0.25">
      <c r="A137" s="29" t="s">
        <v>43</v>
      </c>
      <c r="B137" s="18">
        <v>7</v>
      </c>
      <c r="C137" s="26" t="s">
        <v>44</v>
      </c>
      <c r="D137" s="27"/>
      <c r="E137" s="28"/>
      <c r="F137" s="28"/>
      <c r="G137" s="28"/>
      <c r="H137" s="28"/>
      <c r="I137" s="28"/>
      <c r="J137" s="28"/>
      <c r="K137" s="28"/>
      <c r="L137" s="28"/>
      <c r="M137" s="28">
        <v>22050000</v>
      </c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12">
        <f t="shared" si="74"/>
        <v>22050000</v>
      </c>
      <c r="AL137" s="30"/>
    </row>
    <row r="138" spans="1:42" s="17" customFormat="1" ht="30" x14ac:dyDescent="0.2">
      <c r="A138" s="18"/>
      <c r="B138" s="18">
        <v>6</v>
      </c>
      <c r="C138" s="25" t="s">
        <v>136</v>
      </c>
      <c r="D138" s="11" t="s">
        <v>135</v>
      </c>
      <c r="E138" s="24">
        <f>E139</f>
        <v>0</v>
      </c>
      <c r="F138" s="24">
        <f t="shared" ref="F138:AJ138" si="75">F139</f>
        <v>0</v>
      </c>
      <c r="G138" s="24">
        <f t="shared" si="75"/>
        <v>0</v>
      </c>
      <c r="H138" s="24">
        <f t="shared" si="75"/>
        <v>0</v>
      </c>
      <c r="I138" s="24">
        <f t="shared" si="75"/>
        <v>0</v>
      </c>
      <c r="J138" s="24">
        <f t="shared" si="75"/>
        <v>0</v>
      </c>
      <c r="K138" s="24">
        <f t="shared" si="75"/>
        <v>945060</v>
      </c>
      <c r="L138" s="24">
        <f t="shared" si="75"/>
        <v>0</v>
      </c>
      <c r="M138" s="24">
        <f t="shared" si="75"/>
        <v>8173000</v>
      </c>
      <c r="N138" s="24">
        <f t="shared" si="75"/>
        <v>0</v>
      </c>
      <c r="O138" s="24">
        <f t="shared" si="75"/>
        <v>0</v>
      </c>
      <c r="P138" s="24">
        <f t="shared" si="75"/>
        <v>0</v>
      </c>
      <c r="Q138" s="24">
        <f t="shared" si="75"/>
        <v>0</v>
      </c>
      <c r="R138" s="24">
        <f t="shared" si="75"/>
        <v>0</v>
      </c>
      <c r="S138" s="24">
        <f t="shared" si="75"/>
        <v>0</v>
      </c>
      <c r="T138" s="24">
        <f t="shared" si="75"/>
        <v>0</v>
      </c>
      <c r="U138" s="24">
        <f t="shared" si="75"/>
        <v>0</v>
      </c>
      <c r="V138" s="24">
        <f t="shared" si="75"/>
        <v>0</v>
      </c>
      <c r="W138" s="24">
        <f t="shared" si="75"/>
        <v>0</v>
      </c>
      <c r="X138" s="24">
        <f t="shared" si="75"/>
        <v>0</v>
      </c>
      <c r="Y138" s="24">
        <f t="shared" si="75"/>
        <v>0</v>
      </c>
      <c r="Z138" s="24">
        <f t="shared" si="75"/>
        <v>0</v>
      </c>
      <c r="AA138" s="24">
        <f t="shared" si="75"/>
        <v>0</v>
      </c>
      <c r="AB138" s="24">
        <f t="shared" si="75"/>
        <v>0</v>
      </c>
      <c r="AC138" s="24">
        <f t="shared" si="75"/>
        <v>0</v>
      </c>
      <c r="AD138" s="24">
        <f t="shared" si="75"/>
        <v>0</v>
      </c>
      <c r="AE138" s="24">
        <f t="shared" si="75"/>
        <v>0</v>
      </c>
      <c r="AF138" s="24">
        <f t="shared" si="75"/>
        <v>0</v>
      </c>
      <c r="AG138" s="24">
        <f t="shared" si="75"/>
        <v>0</v>
      </c>
      <c r="AH138" s="24">
        <f t="shared" si="75"/>
        <v>0</v>
      </c>
      <c r="AI138" s="24">
        <f t="shared" si="75"/>
        <v>0</v>
      </c>
      <c r="AJ138" s="24">
        <f t="shared" si="75"/>
        <v>0</v>
      </c>
      <c r="AK138" s="80">
        <f t="shared" si="74"/>
        <v>9118060</v>
      </c>
      <c r="AL138" s="30"/>
      <c r="AM138" s="1"/>
      <c r="AO138" s="48"/>
      <c r="AP138" s="48"/>
    </row>
    <row r="139" spans="1:42" ht="15" x14ac:dyDescent="0.25">
      <c r="A139" s="29" t="s">
        <v>43</v>
      </c>
      <c r="B139" s="18">
        <v>7</v>
      </c>
      <c r="C139" s="26" t="s">
        <v>44</v>
      </c>
      <c r="D139" s="27"/>
      <c r="E139" s="28"/>
      <c r="F139" s="28"/>
      <c r="G139" s="28"/>
      <c r="H139" s="28"/>
      <c r="I139" s="28"/>
      <c r="J139" s="28"/>
      <c r="K139" s="28">
        <v>945060</v>
      </c>
      <c r="L139" s="28"/>
      <c r="M139" s="28">
        <v>8173000</v>
      </c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12">
        <f t="shared" si="74"/>
        <v>9118060</v>
      </c>
      <c r="AL139" s="30"/>
    </row>
    <row r="140" spans="1:42" s="17" customFormat="1" ht="60" x14ac:dyDescent="0.2">
      <c r="A140" s="18"/>
      <c r="B140" s="18">
        <v>6</v>
      </c>
      <c r="C140" s="25" t="s">
        <v>137</v>
      </c>
      <c r="D140" s="11" t="s">
        <v>138</v>
      </c>
      <c r="E140" s="24">
        <f>E141</f>
        <v>0</v>
      </c>
      <c r="F140" s="24">
        <f t="shared" ref="F140:AJ140" si="76">F141</f>
        <v>0</v>
      </c>
      <c r="G140" s="24">
        <f t="shared" si="76"/>
        <v>0</v>
      </c>
      <c r="H140" s="24">
        <f t="shared" si="76"/>
        <v>0</v>
      </c>
      <c r="I140" s="24">
        <f t="shared" si="76"/>
        <v>0</v>
      </c>
      <c r="J140" s="24">
        <f t="shared" si="76"/>
        <v>0</v>
      </c>
      <c r="K140" s="24">
        <f t="shared" si="76"/>
        <v>202230000</v>
      </c>
      <c r="L140" s="24">
        <f t="shared" si="76"/>
        <v>0</v>
      </c>
      <c r="M140" s="24">
        <f t="shared" si="76"/>
        <v>0</v>
      </c>
      <c r="N140" s="24">
        <f t="shared" si="76"/>
        <v>101115000</v>
      </c>
      <c r="O140" s="24">
        <f t="shared" si="76"/>
        <v>0</v>
      </c>
      <c r="P140" s="24">
        <f t="shared" si="76"/>
        <v>0</v>
      </c>
      <c r="Q140" s="24">
        <f t="shared" si="76"/>
        <v>0</v>
      </c>
      <c r="R140" s="24">
        <f t="shared" si="76"/>
        <v>0</v>
      </c>
      <c r="S140" s="24">
        <f t="shared" si="76"/>
        <v>0</v>
      </c>
      <c r="T140" s="24">
        <f t="shared" si="76"/>
        <v>0</v>
      </c>
      <c r="U140" s="24">
        <f t="shared" si="76"/>
        <v>0</v>
      </c>
      <c r="V140" s="24">
        <f t="shared" si="76"/>
        <v>0</v>
      </c>
      <c r="W140" s="24">
        <f t="shared" si="76"/>
        <v>0</v>
      </c>
      <c r="X140" s="24">
        <f t="shared" si="76"/>
        <v>0</v>
      </c>
      <c r="Y140" s="24">
        <f t="shared" si="76"/>
        <v>0</v>
      </c>
      <c r="Z140" s="24">
        <f t="shared" si="76"/>
        <v>0</v>
      </c>
      <c r="AA140" s="24">
        <f t="shared" si="76"/>
        <v>0</v>
      </c>
      <c r="AB140" s="24">
        <f t="shared" si="76"/>
        <v>0</v>
      </c>
      <c r="AC140" s="24">
        <f t="shared" si="76"/>
        <v>0</v>
      </c>
      <c r="AD140" s="24">
        <f t="shared" si="76"/>
        <v>0</v>
      </c>
      <c r="AE140" s="24">
        <f t="shared" si="76"/>
        <v>0</v>
      </c>
      <c r="AF140" s="24">
        <f t="shared" si="76"/>
        <v>0</v>
      </c>
      <c r="AG140" s="24">
        <f t="shared" si="76"/>
        <v>0</v>
      </c>
      <c r="AH140" s="24">
        <f t="shared" si="76"/>
        <v>0</v>
      </c>
      <c r="AI140" s="24">
        <f t="shared" si="76"/>
        <v>0</v>
      </c>
      <c r="AJ140" s="24">
        <f t="shared" si="76"/>
        <v>0</v>
      </c>
      <c r="AK140" s="80">
        <f t="shared" si="74"/>
        <v>303345000</v>
      </c>
      <c r="AL140" s="30"/>
      <c r="AM140" s="1"/>
      <c r="AO140" s="48"/>
      <c r="AP140" s="48"/>
    </row>
    <row r="141" spans="1:42" ht="15" x14ac:dyDescent="0.25">
      <c r="A141" s="29" t="s">
        <v>43</v>
      </c>
      <c r="B141" s="18">
        <v>7</v>
      </c>
      <c r="C141" s="26" t="s">
        <v>44</v>
      </c>
      <c r="D141" s="27"/>
      <c r="E141" s="28"/>
      <c r="F141" s="28"/>
      <c r="G141" s="28"/>
      <c r="H141" s="28"/>
      <c r="I141" s="28"/>
      <c r="J141" s="28"/>
      <c r="K141" s="28">
        <v>202230000</v>
      </c>
      <c r="L141" s="28"/>
      <c r="M141" s="28"/>
      <c r="N141" s="28">
        <v>101115000</v>
      </c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12">
        <f t="shared" si="74"/>
        <v>303345000</v>
      </c>
      <c r="AL141" s="30"/>
    </row>
    <row r="142" spans="1:42" s="17" customFormat="1" ht="30" x14ac:dyDescent="0.2">
      <c r="A142" s="18"/>
      <c r="B142" s="18">
        <v>6</v>
      </c>
      <c r="C142" s="25" t="s">
        <v>139</v>
      </c>
      <c r="D142" s="11" t="s">
        <v>138</v>
      </c>
      <c r="E142" s="24">
        <f>E143</f>
        <v>0</v>
      </c>
      <c r="F142" s="24">
        <f t="shared" ref="F142:AJ142" si="77">F143</f>
        <v>0</v>
      </c>
      <c r="G142" s="24">
        <f t="shared" si="77"/>
        <v>0</v>
      </c>
      <c r="H142" s="24">
        <f t="shared" si="77"/>
        <v>0</v>
      </c>
      <c r="I142" s="24">
        <f t="shared" si="77"/>
        <v>0</v>
      </c>
      <c r="J142" s="24">
        <f t="shared" si="77"/>
        <v>0</v>
      </c>
      <c r="K142" s="24">
        <f t="shared" si="77"/>
        <v>0</v>
      </c>
      <c r="L142" s="24">
        <f t="shared" si="77"/>
        <v>0</v>
      </c>
      <c r="M142" s="24">
        <f t="shared" si="77"/>
        <v>0</v>
      </c>
      <c r="N142" s="24">
        <f t="shared" si="77"/>
        <v>10000000</v>
      </c>
      <c r="O142" s="24">
        <f t="shared" si="77"/>
        <v>0</v>
      </c>
      <c r="P142" s="24">
        <f t="shared" si="77"/>
        <v>0</v>
      </c>
      <c r="Q142" s="24">
        <f t="shared" si="77"/>
        <v>0</v>
      </c>
      <c r="R142" s="24">
        <f t="shared" si="77"/>
        <v>0</v>
      </c>
      <c r="S142" s="24">
        <f t="shared" si="77"/>
        <v>0</v>
      </c>
      <c r="T142" s="24">
        <f t="shared" si="77"/>
        <v>0</v>
      </c>
      <c r="U142" s="24">
        <f t="shared" si="77"/>
        <v>0</v>
      </c>
      <c r="V142" s="24">
        <f t="shared" si="77"/>
        <v>0</v>
      </c>
      <c r="W142" s="24">
        <f t="shared" si="77"/>
        <v>0</v>
      </c>
      <c r="X142" s="24">
        <f t="shared" si="77"/>
        <v>0</v>
      </c>
      <c r="Y142" s="24">
        <f t="shared" si="77"/>
        <v>0</v>
      </c>
      <c r="Z142" s="24">
        <f t="shared" si="77"/>
        <v>0</v>
      </c>
      <c r="AA142" s="24">
        <f t="shared" si="77"/>
        <v>0</v>
      </c>
      <c r="AB142" s="24">
        <f t="shared" si="77"/>
        <v>0</v>
      </c>
      <c r="AC142" s="24">
        <f t="shared" si="77"/>
        <v>0</v>
      </c>
      <c r="AD142" s="24">
        <f t="shared" si="77"/>
        <v>0</v>
      </c>
      <c r="AE142" s="24">
        <f t="shared" si="77"/>
        <v>0</v>
      </c>
      <c r="AF142" s="24">
        <f t="shared" si="77"/>
        <v>0</v>
      </c>
      <c r="AG142" s="24">
        <f t="shared" si="77"/>
        <v>0</v>
      </c>
      <c r="AH142" s="24">
        <f t="shared" si="77"/>
        <v>0</v>
      </c>
      <c r="AI142" s="24">
        <f t="shared" si="77"/>
        <v>0</v>
      </c>
      <c r="AJ142" s="24">
        <f t="shared" si="77"/>
        <v>0</v>
      </c>
      <c r="AK142" s="80">
        <f t="shared" si="74"/>
        <v>10000000</v>
      </c>
      <c r="AL142" s="30"/>
      <c r="AM142" s="1"/>
      <c r="AO142" s="48"/>
      <c r="AP142" s="48"/>
    </row>
    <row r="143" spans="1:42" ht="30" x14ac:dyDescent="0.25">
      <c r="A143" s="29" t="s">
        <v>51</v>
      </c>
      <c r="B143" s="18">
        <v>7</v>
      </c>
      <c r="C143" s="26" t="s">
        <v>92</v>
      </c>
      <c r="D143" s="27"/>
      <c r="E143" s="28"/>
      <c r="F143" s="28"/>
      <c r="G143" s="28"/>
      <c r="H143" s="28"/>
      <c r="I143" s="28"/>
      <c r="J143" s="28"/>
      <c r="K143" s="28"/>
      <c r="L143" s="28"/>
      <c r="M143" s="28"/>
      <c r="N143" s="28">
        <v>10000000</v>
      </c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12">
        <f t="shared" si="74"/>
        <v>10000000</v>
      </c>
      <c r="AL143" s="30"/>
    </row>
    <row r="144" spans="1:42" s="17" customFormat="1" ht="30" x14ac:dyDescent="0.2">
      <c r="A144" s="18"/>
      <c r="B144" s="18">
        <v>6</v>
      </c>
      <c r="C144" s="25" t="s">
        <v>140</v>
      </c>
      <c r="D144" s="11" t="s">
        <v>138</v>
      </c>
      <c r="E144" s="24">
        <f>E145</f>
        <v>0</v>
      </c>
      <c r="F144" s="24">
        <f t="shared" ref="F144:AJ144" si="78">F145</f>
        <v>0</v>
      </c>
      <c r="G144" s="24">
        <f t="shared" si="78"/>
        <v>0</v>
      </c>
      <c r="H144" s="24">
        <f t="shared" si="78"/>
        <v>0</v>
      </c>
      <c r="I144" s="24">
        <f t="shared" si="78"/>
        <v>0</v>
      </c>
      <c r="J144" s="24">
        <f t="shared" si="78"/>
        <v>0</v>
      </c>
      <c r="K144" s="24">
        <f t="shared" si="78"/>
        <v>0</v>
      </c>
      <c r="L144" s="24">
        <f t="shared" si="78"/>
        <v>0</v>
      </c>
      <c r="M144" s="24">
        <f t="shared" si="78"/>
        <v>0</v>
      </c>
      <c r="N144" s="24">
        <f t="shared" si="78"/>
        <v>11521562</v>
      </c>
      <c r="O144" s="24">
        <f t="shared" si="78"/>
        <v>0</v>
      </c>
      <c r="P144" s="24">
        <f t="shared" si="78"/>
        <v>0</v>
      </c>
      <c r="Q144" s="24">
        <f t="shared" si="78"/>
        <v>0</v>
      </c>
      <c r="R144" s="24">
        <f t="shared" si="78"/>
        <v>0</v>
      </c>
      <c r="S144" s="24">
        <f t="shared" si="78"/>
        <v>0</v>
      </c>
      <c r="T144" s="24">
        <f t="shared" si="78"/>
        <v>0</v>
      </c>
      <c r="U144" s="24">
        <f t="shared" si="78"/>
        <v>0</v>
      </c>
      <c r="V144" s="24">
        <f t="shared" si="78"/>
        <v>0</v>
      </c>
      <c r="W144" s="24">
        <f t="shared" si="78"/>
        <v>0</v>
      </c>
      <c r="X144" s="24">
        <f t="shared" si="78"/>
        <v>0</v>
      </c>
      <c r="Y144" s="24">
        <f t="shared" si="78"/>
        <v>0</v>
      </c>
      <c r="Z144" s="24">
        <f t="shared" si="78"/>
        <v>0</v>
      </c>
      <c r="AA144" s="24">
        <f t="shared" si="78"/>
        <v>0</v>
      </c>
      <c r="AB144" s="24">
        <f t="shared" si="78"/>
        <v>0</v>
      </c>
      <c r="AC144" s="24">
        <f t="shared" si="78"/>
        <v>0</v>
      </c>
      <c r="AD144" s="24">
        <f t="shared" si="78"/>
        <v>0</v>
      </c>
      <c r="AE144" s="24">
        <f t="shared" si="78"/>
        <v>0</v>
      </c>
      <c r="AF144" s="24">
        <f t="shared" si="78"/>
        <v>0</v>
      </c>
      <c r="AG144" s="24">
        <f t="shared" si="78"/>
        <v>0</v>
      </c>
      <c r="AH144" s="24">
        <f t="shared" si="78"/>
        <v>0</v>
      </c>
      <c r="AI144" s="24">
        <f t="shared" si="78"/>
        <v>0</v>
      </c>
      <c r="AJ144" s="24">
        <f t="shared" si="78"/>
        <v>0</v>
      </c>
      <c r="AK144" s="80">
        <f t="shared" si="74"/>
        <v>11521562</v>
      </c>
      <c r="AL144" s="30"/>
      <c r="AM144" s="1"/>
      <c r="AO144" s="48"/>
      <c r="AP144" s="48"/>
    </row>
    <row r="145" spans="1:42" ht="15" x14ac:dyDescent="0.25">
      <c r="A145" s="29" t="s">
        <v>43</v>
      </c>
      <c r="B145" s="18">
        <v>7</v>
      </c>
      <c r="C145" s="26" t="s">
        <v>44</v>
      </c>
      <c r="D145" s="27"/>
      <c r="E145" s="28"/>
      <c r="F145" s="28"/>
      <c r="G145" s="28"/>
      <c r="H145" s="28"/>
      <c r="I145" s="28"/>
      <c r="J145" s="28"/>
      <c r="K145" s="28"/>
      <c r="L145" s="28"/>
      <c r="M145" s="28"/>
      <c r="N145" s="28">
        <v>11521562</v>
      </c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12">
        <f t="shared" si="74"/>
        <v>11521562</v>
      </c>
      <c r="AL145" s="30"/>
    </row>
    <row r="146" spans="1:42" s="17" customFormat="1" ht="45" x14ac:dyDescent="0.2">
      <c r="A146" s="18"/>
      <c r="B146" s="18">
        <v>6</v>
      </c>
      <c r="C146" s="25" t="s">
        <v>141</v>
      </c>
      <c r="D146" s="11" t="s">
        <v>138</v>
      </c>
      <c r="E146" s="24">
        <f>E147</f>
        <v>0</v>
      </c>
      <c r="F146" s="24">
        <f t="shared" ref="F146:AJ146" si="79">F147</f>
        <v>0</v>
      </c>
      <c r="G146" s="24">
        <f t="shared" si="79"/>
        <v>0</v>
      </c>
      <c r="H146" s="24">
        <f t="shared" si="79"/>
        <v>0</v>
      </c>
      <c r="I146" s="24">
        <f t="shared" si="79"/>
        <v>0</v>
      </c>
      <c r="J146" s="24">
        <f t="shared" si="79"/>
        <v>0</v>
      </c>
      <c r="K146" s="24">
        <f t="shared" si="79"/>
        <v>60669000</v>
      </c>
      <c r="L146" s="24">
        <f t="shared" si="79"/>
        <v>0</v>
      </c>
      <c r="M146" s="24">
        <f t="shared" si="79"/>
        <v>0</v>
      </c>
      <c r="N146" s="24">
        <f t="shared" si="79"/>
        <v>0</v>
      </c>
      <c r="O146" s="24">
        <f t="shared" si="79"/>
        <v>0</v>
      </c>
      <c r="P146" s="24">
        <f t="shared" si="79"/>
        <v>0</v>
      </c>
      <c r="Q146" s="24">
        <f t="shared" si="79"/>
        <v>0</v>
      </c>
      <c r="R146" s="24">
        <f t="shared" si="79"/>
        <v>0</v>
      </c>
      <c r="S146" s="24">
        <f t="shared" si="79"/>
        <v>0</v>
      </c>
      <c r="T146" s="24">
        <f t="shared" si="79"/>
        <v>0</v>
      </c>
      <c r="U146" s="24">
        <f t="shared" si="79"/>
        <v>0</v>
      </c>
      <c r="V146" s="24">
        <f t="shared" si="79"/>
        <v>0</v>
      </c>
      <c r="W146" s="24">
        <f t="shared" si="79"/>
        <v>0</v>
      </c>
      <c r="X146" s="24">
        <f t="shared" si="79"/>
        <v>0</v>
      </c>
      <c r="Y146" s="24">
        <f t="shared" si="79"/>
        <v>0</v>
      </c>
      <c r="Z146" s="24">
        <f t="shared" si="79"/>
        <v>0</v>
      </c>
      <c r="AA146" s="24">
        <f t="shared" si="79"/>
        <v>0</v>
      </c>
      <c r="AB146" s="24">
        <f t="shared" si="79"/>
        <v>0</v>
      </c>
      <c r="AC146" s="24">
        <f t="shared" si="79"/>
        <v>0</v>
      </c>
      <c r="AD146" s="24">
        <f t="shared" si="79"/>
        <v>0</v>
      </c>
      <c r="AE146" s="24">
        <f t="shared" si="79"/>
        <v>0</v>
      </c>
      <c r="AF146" s="24">
        <f t="shared" si="79"/>
        <v>0</v>
      </c>
      <c r="AG146" s="24">
        <f t="shared" si="79"/>
        <v>0</v>
      </c>
      <c r="AH146" s="24">
        <f t="shared" si="79"/>
        <v>0</v>
      </c>
      <c r="AI146" s="24">
        <f t="shared" si="79"/>
        <v>0</v>
      </c>
      <c r="AJ146" s="24">
        <f t="shared" si="79"/>
        <v>0</v>
      </c>
      <c r="AK146" s="80">
        <f t="shared" si="74"/>
        <v>60669000</v>
      </c>
      <c r="AL146" s="30"/>
      <c r="AM146" s="1"/>
      <c r="AO146" s="48"/>
      <c r="AP146" s="48"/>
    </row>
    <row r="147" spans="1:42" ht="15" x14ac:dyDescent="0.25">
      <c r="A147" s="29" t="s">
        <v>43</v>
      </c>
      <c r="B147" s="18">
        <v>7</v>
      </c>
      <c r="C147" s="26" t="s">
        <v>44</v>
      </c>
      <c r="D147" s="27"/>
      <c r="E147" s="28"/>
      <c r="F147" s="28"/>
      <c r="G147" s="28"/>
      <c r="H147" s="28"/>
      <c r="I147" s="28"/>
      <c r="J147" s="28"/>
      <c r="K147" s="28">
        <v>60669000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12">
        <f t="shared" si="74"/>
        <v>60669000</v>
      </c>
      <c r="AL147" s="30"/>
    </row>
    <row r="148" spans="1:42" s="17" customFormat="1" ht="45" x14ac:dyDescent="0.2">
      <c r="A148" s="18"/>
      <c r="B148" s="18">
        <v>6</v>
      </c>
      <c r="C148" s="25" t="s">
        <v>142</v>
      </c>
      <c r="D148" s="11" t="s">
        <v>143</v>
      </c>
      <c r="E148" s="24">
        <f>E149</f>
        <v>0</v>
      </c>
      <c r="F148" s="24">
        <f t="shared" ref="F148:AJ148" si="80">F149</f>
        <v>0</v>
      </c>
      <c r="G148" s="24">
        <f t="shared" si="80"/>
        <v>0</v>
      </c>
      <c r="H148" s="24">
        <f t="shared" si="80"/>
        <v>0</v>
      </c>
      <c r="I148" s="24">
        <f t="shared" si="80"/>
        <v>0</v>
      </c>
      <c r="J148" s="24">
        <f t="shared" si="80"/>
        <v>0</v>
      </c>
      <c r="K148" s="24">
        <f t="shared" si="80"/>
        <v>141561000</v>
      </c>
      <c r="L148" s="24">
        <f t="shared" si="80"/>
        <v>0</v>
      </c>
      <c r="M148" s="24">
        <f t="shared" si="80"/>
        <v>0</v>
      </c>
      <c r="N148" s="24">
        <f t="shared" si="80"/>
        <v>101115000</v>
      </c>
      <c r="O148" s="24">
        <f t="shared" si="80"/>
        <v>0</v>
      </c>
      <c r="P148" s="24">
        <f t="shared" si="80"/>
        <v>0</v>
      </c>
      <c r="Q148" s="24">
        <f t="shared" si="80"/>
        <v>0</v>
      </c>
      <c r="R148" s="24">
        <f t="shared" si="80"/>
        <v>0</v>
      </c>
      <c r="S148" s="24">
        <f t="shared" si="80"/>
        <v>0</v>
      </c>
      <c r="T148" s="24">
        <f t="shared" si="80"/>
        <v>0</v>
      </c>
      <c r="U148" s="24">
        <f t="shared" si="80"/>
        <v>0</v>
      </c>
      <c r="V148" s="24">
        <f t="shared" si="80"/>
        <v>0</v>
      </c>
      <c r="W148" s="24">
        <f t="shared" si="80"/>
        <v>0</v>
      </c>
      <c r="X148" s="24">
        <f t="shared" si="80"/>
        <v>0</v>
      </c>
      <c r="Y148" s="24">
        <f t="shared" si="80"/>
        <v>0</v>
      </c>
      <c r="Z148" s="24">
        <f t="shared" si="80"/>
        <v>0</v>
      </c>
      <c r="AA148" s="24">
        <f t="shared" si="80"/>
        <v>0</v>
      </c>
      <c r="AB148" s="24">
        <f t="shared" si="80"/>
        <v>0</v>
      </c>
      <c r="AC148" s="24">
        <f t="shared" si="80"/>
        <v>0</v>
      </c>
      <c r="AD148" s="24">
        <f t="shared" si="80"/>
        <v>0</v>
      </c>
      <c r="AE148" s="24">
        <f t="shared" si="80"/>
        <v>0</v>
      </c>
      <c r="AF148" s="24">
        <f t="shared" si="80"/>
        <v>0</v>
      </c>
      <c r="AG148" s="24">
        <f t="shared" si="80"/>
        <v>0</v>
      </c>
      <c r="AH148" s="24">
        <f t="shared" si="80"/>
        <v>0</v>
      </c>
      <c r="AI148" s="24">
        <f t="shared" si="80"/>
        <v>0</v>
      </c>
      <c r="AJ148" s="24">
        <f t="shared" si="80"/>
        <v>0</v>
      </c>
      <c r="AK148" s="80">
        <f t="shared" si="74"/>
        <v>242676000</v>
      </c>
      <c r="AL148" s="30"/>
      <c r="AM148" s="1"/>
      <c r="AO148" s="48"/>
      <c r="AP148" s="48"/>
    </row>
    <row r="149" spans="1:42" ht="15" x14ac:dyDescent="0.25">
      <c r="A149" s="29" t="s">
        <v>43</v>
      </c>
      <c r="B149" s="18">
        <v>7</v>
      </c>
      <c r="C149" s="26" t="s">
        <v>44</v>
      </c>
      <c r="D149" s="27"/>
      <c r="E149" s="28"/>
      <c r="F149" s="28"/>
      <c r="G149" s="28"/>
      <c r="H149" s="28"/>
      <c r="I149" s="28"/>
      <c r="J149" s="28"/>
      <c r="K149" s="28">
        <v>141561000</v>
      </c>
      <c r="L149" s="28"/>
      <c r="M149" s="28"/>
      <c r="N149" s="28">
        <v>101115000</v>
      </c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12">
        <f t="shared" si="74"/>
        <v>242676000</v>
      </c>
      <c r="AL149" s="30"/>
    </row>
    <row r="150" spans="1:42" s="17" customFormat="1" ht="15" x14ac:dyDescent="0.2">
      <c r="A150" s="18"/>
      <c r="B150" s="18">
        <v>6</v>
      </c>
      <c r="C150" s="25" t="s">
        <v>144</v>
      </c>
      <c r="D150" s="11" t="s">
        <v>143</v>
      </c>
      <c r="E150" s="24">
        <f>E151</f>
        <v>0</v>
      </c>
      <c r="F150" s="24">
        <f t="shared" ref="F150:AJ150" si="81">F151</f>
        <v>0</v>
      </c>
      <c r="G150" s="24">
        <f t="shared" si="81"/>
        <v>0</v>
      </c>
      <c r="H150" s="24">
        <f t="shared" si="81"/>
        <v>0</v>
      </c>
      <c r="I150" s="24">
        <f t="shared" si="81"/>
        <v>0</v>
      </c>
      <c r="J150" s="24">
        <f t="shared" si="81"/>
        <v>0</v>
      </c>
      <c r="K150" s="24">
        <f t="shared" si="81"/>
        <v>0</v>
      </c>
      <c r="L150" s="24">
        <f t="shared" si="81"/>
        <v>0</v>
      </c>
      <c r="M150" s="24">
        <f t="shared" si="81"/>
        <v>0</v>
      </c>
      <c r="N150" s="24">
        <f t="shared" si="81"/>
        <v>11376159</v>
      </c>
      <c r="O150" s="24">
        <f t="shared" si="81"/>
        <v>0</v>
      </c>
      <c r="P150" s="24">
        <f t="shared" si="81"/>
        <v>0</v>
      </c>
      <c r="Q150" s="24">
        <f t="shared" si="81"/>
        <v>0</v>
      </c>
      <c r="R150" s="24">
        <f t="shared" si="81"/>
        <v>0</v>
      </c>
      <c r="S150" s="24">
        <f t="shared" si="81"/>
        <v>0</v>
      </c>
      <c r="T150" s="24">
        <f t="shared" si="81"/>
        <v>0</v>
      </c>
      <c r="U150" s="24">
        <f t="shared" si="81"/>
        <v>0</v>
      </c>
      <c r="V150" s="24">
        <f t="shared" si="81"/>
        <v>0</v>
      </c>
      <c r="W150" s="24">
        <f t="shared" si="81"/>
        <v>0</v>
      </c>
      <c r="X150" s="24">
        <f t="shared" si="81"/>
        <v>0</v>
      </c>
      <c r="Y150" s="24">
        <f t="shared" si="81"/>
        <v>0</v>
      </c>
      <c r="Z150" s="24">
        <f t="shared" si="81"/>
        <v>0</v>
      </c>
      <c r="AA150" s="24">
        <f t="shared" si="81"/>
        <v>0</v>
      </c>
      <c r="AB150" s="24">
        <f t="shared" si="81"/>
        <v>0</v>
      </c>
      <c r="AC150" s="24">
        <f t="shared" si="81"/>
        <v>0</v>
      </c>
      <c r="AD150" s="24">
        <f t="shared" si="81"/>
        <v>0</v>
      </c>
      <c r="AE150" s="24">
        <f t="shared" si="81"/>
        <v>0</v>
      </c>
      <c r="AF150" s="24">
        <f t="shared" si="81"/>
        <v>0</v>
      </c>
      <c r="AG150" s="24">
        <f t="shared" si="81"/>
        <v>0</v>
      </c>
      <c r="AH150" s="24">
        <f t="shared" si="81"/>
        <v>0</v>
      </c>
      <c r="AI150" s="24">
        <f t="shared" si="81"/>
        <v>0</v>
      </c>
      <c r="AJ150" s="24">
        <f t="shared" si="81"/>
        <v>0</v>
      </c>
      <c r="AK150" s="80">
        <f t="shared" si="74"/>
        <v>11376159</v>
      </c>
      <c r="AL150" s="30"/>
      <c r="AM150" s="1"/>
      <c r="AO150" s="48"/>
      <c r="AP150" s="48"/>
    </row>
    <row r="151" spans="1:42" ht="30" x14ac:dyDescent="0.25">
      <c r="A151" s="29" t="s">
        <v>51</v>
      </c>
      <c r="B151" s="18">
        <v>7</v>
      </c>
      <c r="C151" s="26" t="s">
        <v>92</v>
      </c>
      <c r="D151" s="27"/>
      <c r="E151" s="28"/>
      <c r="F151" s="28"/>
      <c r="G151" s="28"/>
      <c r="H151" s="28"/>
      <c r="I151" s="28"/>
      <c r="J151" s="28"/>
      <c r="K151" s="28"/>
      <c r="L151" s="28"/>
      <c r="M151" s="28"/>
      <c r="N151" s="28">
        <v>11376159</v>
      </c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12">
        <f t="shared" si="74"/>
        <v>11376159</v>
      </c>
      <c r="AL151" s="30"/>
    </row>
    <row r="152" spans="1:42" s="17" customFormat="1" ht="45" x14ac:dyDescent="0.2">
      <c r="A152" s="18"/>
      <c r="B152" s="18">
        <v>6</v>
      </c>
      <c r="C152" s="25" t="s">
        <v>145</v>
      </c>
      <c r="D152" s="11" t="s">
        <v>146</v>
      </c>
      <c r="E152" s="24">
        <f>E153</f>
        <v>0</v>
      </c>
      <c r="F152" s="24">
        <f t="shared" ref="F152:AJ152" si="82">F153</f>
        <v>0</v>
      </c>
      <c r="G152" s="24">
        <f t="shared" si="82"/>
        <v>0</v>
      </c>
      <c r="H152" s="24">
        <f t="shared" si="82"/>
        <v>0</v>
      </c>
      <c r="I152" s="24">
        <f t="shared" si="82"/>
        <v>0</v>
      </c>
      <c r="J152" s="24">
        <f t="shared" si="82"/>
        <v>0</v>
      </c>
      <c r="K152" s="24">
        <f t="shared" si="82"/>
        <v>0</v>
      </c>
      <c r="L152" s="24">
        <f t="shared" si="82"/>
        <v>0</v>
      </c>
      <c r="M152" s="24">
        <f t="shared" si="82"/>
        <v>0</v>
      </c>
      <c r="N152" s="24">
        <f t="shared" si="82"/>
        <v>95082905</v>
      </c>
      <c r="O152" s="24">
        <f t="shared" si="82"/>
        <v>0</v>
      </c>
      <c r="P152" s="24">
        <f t="shared" si="82"/>
        <v>0</v>
      </c>
      <c r="Q152" s="24">
        <f t="shared" si="82"/>
        <v>0</v>
      </c>
      <c r="R152" s="24">
        <f t="shared" si="82"/>
        <v>0</v>
      </c>
      <c r="S152" s="24">
        <f t="shared" si="82"/>
        <v>0</v>
      </c>
      <c r="T152" s="24">
        <f t="shared" si="82"/>
        <v>0</v>
      </c>
      <c r="U152" s="24">
        <f t="shared" si="82"/>
        <v>0</v>
      </c>
      <c r="V152" s="24">
        <f t="shared" si="82"/>
        <v>0</v>
      </c>
      <c r="W152" s="24">
        <f t="shared" si="82"/>
        <v>0</v>
      </c>
      <c r="X152" s="24">
        <f t="shared" si="82"/>
        <v>0</v>
      </c>
      <c r="Y152" s="24">
        <f t="shared" si="82"/>
        <v>0</v>
      </c>
      <c r="Z152" s="24">
        <f t="shared" si="82"/>
        <v>0</v>
      </c>
      <c r="AA152" s="24">
        <f t="shared" si="82"/>
        <v>0</v>
      </c>
      <c r="AB152" s="24">
        <f t="shared" si="82"/>
        <v>0</v>
      </c>
      <c r="AC152" s="24">
        <f t="shared" si="82"/>
        <v>0</v>
      </c>
      <c r="AD152" s="24">
        <f t="shared" si="82"/>
        <v>0</v>
      </c>
      <c r="AE152" s="24">
        <f t="shared" si="82"/>
        <v>0</v>
      </c>
      <c r="AF152" s="24">
        <f t="shared" si="82"/>
        <v>0</v>
      </c>
      <c r="AG152" s="24">
        <f t="shared" si="82"/>
        <v>0</v>
      </c>
      <c r="AH152" s="24">
        <f t="shared" si="82"/>
        <v>0</v>
      </c>
      <c r="AI152" s="24">
        <f t="shared" si="82"/>
        <v>0</v>
      </c>
      <c r="AJ152" s="24">
        <f t="shared" si="82"/>
        <v>0</v>
      </c>
      <c r="AK152" s="79">
        <f t="shared" si="74"/>
        <v>95082905</v>
      </c>
      <c r="AL152" s="30"/>
      <c r="AM152" s="1"/>
      <c r="AN152" s="17" t="s">
        <v>193</v>
      </c>
      <c r="AO152" s="48"/>
      <c r="AP152" s="48"/>
    </row>
    <row r="153" spans="1:42" ht="15" x14ac:dyDescent="0.25">
      <c r="A153" s="29" t="s">
        <v>43</v>
      </c>
      <c r="B153" s="18">
        <v>7</v>
      </c>
      <c r="C153" s="26" t="s">
        <v>44</v>
      </c>
      <c r="D153" s="27"/>
      <c r="E153" s="28"/>
      <c r="F153" s="28"/>
      <c r="G153" s="28"/>
      <c r="H153" s="28"/>
      <c r="I153" s="28"/>
      <c r="J153" s="28"/>
      <c r="K153" s="28"/>
      <c r="L153" s="28"/>
      <c r="M153" s="28"/>
      <c r="N153" s="28">
        <v>95082905</v>
      </c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12">
        <f t="shared" si="74"/>
        <v>95082905</v>
      </c>
      <c r="AL153" s="30"/>
    </row>
    <row r="154" spans="1:42" s="17" customFormat="1" ht="45" x14ac:dyDescent="0.2">
      <c r="A154" s="18"/>
      <c r="B154" s="18">
        <v>6</v>
      </c>
      <c r="C154" s="32" t="s">
        <v>147</v>
      </c>
      <c r="D154" s="11" t="s">
        <v>146</v>
      </c>
      <c r="E154" s="24">
        <f>E155</f>
        <v>0</v>
      </c>
      <c r="F154" s="24">
        <f t="shared" ref="F154:AJ154" si="83">F155</f>
        <v>0</v>
      </c>
      <c r="G154" s="24">
        <f t="shared" si="83"/>
        <v>0</v>
      </c>
      <c r="H154" s="24">
        <f t="shared" si="83"/>
        <v>0</v>
      </c>
      <c r="I154" s="24">
        <f t="shared" si="83"/>
        <v>0</v>
      </c>
      <c r="J154" s="24">
        <f t="shared" si="83"/>
        <v>0</v>
      </c>
      <c r="K154" s="24">
        <f t="shared" si="83"/>
        <v>0</v>
      </c>
      <c r="L154" s="24">
        <f t="shared" si="83"/>
        <v>0</v>
      </c>
      <c r="M154" s="24">
        <f t="shared" si="83"/>
        <v>19590621</v>
      </c>
      <c r="N154" s="24">
        <f t="shared" si="83"/>
        <v>27646967</v>
      </c>
      <c r="O154" s="24">
        <f t="shared" si="83"/>
        <v>0</v>
      </c>
      <c r="P154" s="24">
        <f t="shared" si="83"/>
        <v>0</v>
      </c>
      <c r="Q154" s="24">
        <f t="shared" si="83"/>
        <v>0</v>
      </c>
      <c r="R154" s="24">
        <f t="shared" si="83"/>
        <v>0</v>
      </c>
      <c r="S154" s="24">
        <f t="shared" si="83"/>
        <v>0</v>
      </c>
      <c r="T154" s="24">
        <f t="shared" si="83"/>
        <v>0</v>
      </c>
      <c r="U154" s="24">
        <f t="shared" si="83"/>
        <v>0</v>
      </c>
      <c r="V154" s="24">
        <f t="shared" si="83"/>
        <v>0</v>
      </c>
      <c r="W154" s="24">
        <f t="shared" si="83"/>
        <v>0</v>
      </c>
      <c r="X154" s="24">
        <f t="shared" si="83"/>
        <v>0</v>
      </c>
      <c r="Y154" s="24">
        <f t="shared" si="83"/>
        <v>0</v>
      </c>
      <c r="Z154" s="24">
        <f t="shared" si="83"/>
        <v>0</v>
      </c>
      <c r="AA154" s="24">
        <f t="shared" si="83"/>
        <v>0</v>
      </c>
      <c r="AB154" s="24">
        <f t="shared" si="83"/>
        <v>0</v>
      </c>
      <c r="AC154" s="24">
        <f t="shared" si="83"/>
        <v>0</v>
      </c>
      <c r="AD154" s="24">
        <f t="shared" si="83"/>
        <v>0</v>
      </c>
      <c r="AE154" s="24">
        <f t="shared" si="83"/>
        <v>0</v>
      </c>
      <c r="AF154" s="24">
        <f t="shared" si="83"/>
        <v>0</v>
      </c>
      <c r="AG154" s="24">
        <f t="shared" si="83"/>
        <v>0</v>
      </c>
      <c r="AH154" s="24">
        <f t="shared" si="83"/>
        <v>0</v>
      </c>
      <c r="AI154" s="24">
        <f t="shared" si="83"/>
        <v>0</v>
      </c>
      <c r="AJ154" s="24">
        <f t="shared" si="83"/>
        <v>0</v>
      </c>
      <c r="AK154" s="80">
        <f t="shared" si="74"/>
        <v>47237588</v>
      </c>
      <c r="AL154" s="30"/>
      <c r="AM154" s="1"/>
      <c r="AO154" s="48"/>
      <c r="AP154" s="48"/>
    </row>
    <row r="155" spans="1:42" ht="15" x14ac:dyDescent="0.25">
      <c r="A155" s="29" t="s">
        <v>43</v>
      </c>
      <c r="B155" s="18">
        <v>7</v>
      </c>
      <c r="C155" s="26" t="s">
        <v>44</v>
      </c>
      <c r="D155" s="27"/>
      <c r="E155" s="28"/>
      <c r="F155" s="28"/>
      <c r="G155" s="28"/>
      <c r="H155" s="28"/>
      <c r="I155" s="28"/>
      <c r="J155" s="28"/>
      <c r="K155" s="28"/>
      <c r="L155" s="28"/>
      <c r="M155" s="28">
        <v>19590621</v>
      </c>
      <c r="N155" s="28">
        <v>27646967</v>
      </c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12">
        <f t="shared" si="74"/>
        <v>47237588</v>
      </c>
      <c r="AL155" s="30"/>
    </row>
    <row r="156" spans="1:42" s="17" customFormat="1" ht="60" x14ac:dyDescent="0.2">
      <c r="A156" s="18"/>
      <c r="B156" s="18">
        <v>6</v>
      </c>
      <c r="C156" s="25" t="s">
        <v>148</v>
      </c>
      <c r="D156" s="11" t="s">
        <v>143</v>
      </c>
      <c r="E156" s="24">
        <f>E157</f>
        <v>0</v>
      </c>
      <c r="F156" s="24">
        <f t="shared" ref="F156:AJ156" si="84">F157</f>
        <v>0</v>
      </c>
      <c r="G156" s="24">
        <f t="shared" si="84"/>
        <v>0</v>
      </c>
      <c r="H156" s="24">
        <f t="shared" si="84"/>
        <v>0</v>
      </c>
      <c r="I156" s="24">
        <f t="shared" si="84"/>
        <v>0</v>
      </c>
      <c r="J156" s="24">
        <f t="shared" si="84"/>
        <v>0</v>
      </c>
      <c r="K156" s="24">
        <f t="shared" si="84"/>
        <v>0</v>
      </c>
      <c r="L156" s="24">
        <f t="shared" si="84"/>
        <v>0</v>
      </c>
      <c r="M156" s="24">
        <f t="shared" si="84"/>
        <v>24269000</v>
      </c>
      <c r="N156" s="24">
        <f t="shared" si="84"/>
        <v>0</v>
      </c>
      <c r="O156" s="24">
        <f t="shared" si="84"/>
        <v>0</v>
      </c>
      <c r="P156" s="24">
        <f t="shared" si="84"/>
        <v>0</v>
      </c>
      <c r="Q156" s="24">
        <f t="shared" si="84"/>
        <v>0</v>
      </c>
      <c r="R156" s="24">
        <f t="shared" si="84"/>
        <v>0</v>
      </c>
      <c r="S156" s="24">
        <f t="shared" si="84"/>
        <v>0</v>
      </c>
      <c r="T156" s="24">
        <f t="shared" si="84"/>
        <v>0</v>
      </c>
      <c r="U156" s="24">
        <f t="shared" si="84"/>
        <v>0</v>
      </c>
      <c r="V156" s="24">
        <f t="shared" si="84"/>
        <v>0</v>
      </c>
      <c r="W156" s="24">
        <f t="shared" si="84"/>
        <v>0</v>
      </c>
      <c r="X156" s="24">
        <f t="shared" si="84"/>
        <v>0</v>
      </c>
      <c r="Y156" s="24">
        <f t="shared" si="84"/>
        <v>0</v>
      </c>
      <c r="Z156" s="24">
        <f t="shared" si="84"/>
        <v>0</v>
      </c>
      <c r="AA156" s="24">
        <f t="shared" si="84"/>
        <v>0</v>
      </c>
      <c r="AB156" s="24">
        <f t="shared" si="84"/>
        <v>0</v>
      </c>
      <c r="AC156" s="24">
        <f t="shared" si="84"/>
        <v>0</v>
      </c>
      <c r="AD156" s="24">
        <f t="shared" si="84"/>
        <v>0</v>
      </c>
      <c r="AE156" s="24">
        <f t="shared" si="84"/>
        <v>0</v>
      </c>
      <c r="AF156" s="24">
        <f t="shared" si="84"/>
        <v>0</v>
      </c>
      <c r="AG156" s="24">
        <f t="shared" si="84"/>
        <v>0</v>
      </c>
      <c r="AH156" s="24">
        <f t="shared" si="84"/>
        <v>0</v>
      </c>
      <c r="AI156" s="24">
        <f t="shared" si="84"/>
        <v>0</v>
      </c>
      <c r="AJ156" s="24">
        <f t="shared" si="84"/>
        <v>0</v>
      </c>
      <c r="AK156" s="80">
        <f t="shared" si="74"/>
        <v>24269000</v>
      </c>
      <c r="AL156" s="30"/>
      <c r="AM156" s="1"/>
      <c r="AO156" s="48"/>
      <c r="AP156" s="48"/>
    </row>
    <row r="157" spans="1:42" ht="15" x14ac:dyDescent="0.25">
      <c r="A157" s="29" t="s">
        <v>43</v>
      </c>
      <c r="B157" s="18">
        <v>7</v>
      </c>
      <c r="C157" s="26" t="s">
        <v>44</v>
      </c>
      <c r="D157" s="27"/>
      <c r="E157" s="28"/>
      <c r="F157" s="28"/>
      <c r="G157" s="28"/>
      <c r="H157" s="28"/>
      <c r="I157" s="28"/>
      <c r="J157" s="28"/>
      <c r="K157" s="28"/>
      <c r="L157" s="28"/>
      <c r="M157" s="28">
        <v>24269000</v>
      </c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12">
        <f t="shared" si="74"/>
        <v>24269000</v>
      </c>
      <c r="AL157" s="30"/>
    </row>
    <row r="158" spans="1:42" s="91" customFormat="1" ht="45" x14ac:dyDescent="0.2">
      <c r="A158" s="85"/>
      <c r="B158" s="85">
        <v>6</v>
      </c>
      <c r="C158" s="25" t="s">
        <v>149</v>
      </c>
      <c r="D158" s="86" t="s">
        <v>150</v>
      </c>
      <c r="E158" s="87">
        <f>E159</f>
        <v>0</v>
      </c>
      <c r="F158" s="87">
        <f t="shared" ref="F158:AJ158" si="85">F159</f>
        <v>0</v>
      </c>
      <c r="G158" s="87">
        <f t="shared" si="85"/>
        <v>0</v>
      </c>
      <c r="H158" s="87">
        <f t="shared" si="85"/>
        <v>0</v>
      </c>
      <c r="I158" s="87">
        <f t="shared" si="85"/>
        <v>0</v>
      </c>
      <c r="J158" s="87">
        <f t="shared" si="85"/>
        <v>0</v>
      </c>
      <c r="K158" s="87">
        <f t="shared" si="85"/>
        <v>0</v>
      </c>
      <c r="L158" s="87">
        <f t="shared" si="85"/>
        <v>0</v>
      </c>
      <c r="M158" s="87">
        <f t="shared" si="85"/>
        <v>159775380</v>
      </c>
      <c r="N158" s="87">
        <f t="shared" si="85"/>
        <v>0</v>
      </c>
      <c r="O158" s="87">
        <f t="shared" si="85"/>
        <v>0</v>
      </c>
      <c r="P158" s="87">
        <f t="shared" si="85"/>
        <v>0</v>
      </c>
      <c r="Q158" s="87">
        <f t="shared" si="85"/>
        <v>0</v>
      </c>
      <c r="R158" s="87">
        <f t="shared" si="85"/>
        <v>0</v>
      </c>
      <c r="S158" s="87">
        <f t="shared" si="85"/>
        <v>0</v>
      </c>
      <c r="T158" s="87">
        <f t="shared" si="85"/>
        <v>0</v>
      </c>
      <c r="U158" s="87">
        <f t="shared" si="85"/>
        <v>0</v>
      </c>
      <c r="V158" s="87">
        <f t="shared" si="85"/>
        <v>0</v>
      </c>
      <c r="W158" s="87">
        <f t="shared" si="85"/>
        <v>0</v>
      </c>
      <c r="X158" s="87">
        <f t="shared" si="85"/>
        <v>0</v>
      </c>
      <c r="Y158" s="87">
        <f t="shared" si="85"/>
        <v>0</v>
      </c>
      <c r="Z158" s="87">
        <f t="shared" si="85"/>
        <v>0</v>
      </c>
      <c r="AA158" s="87">
        <f t="shared" si="85"/>
        <v>0</v>
      </c>
      <c r="AB158" s="87">
        <f t="shared" si="85"/>
        <v>0</v>
      </c>
      <c r="AC158" s="87">
        <f t="shared" si="85"/>
        <v>0</v>
      </c>
      <c r="AD158" s="87">
        <f t="shared" si="85"/>
        <v>0</v>
      </c>
      <c r="AE158" s="87">
        <f t="shared" si="85"/>
        <v>0</v>
      </c>
      <c r="AF158" s="87">
        <f t="shared" si="85"/>
        <v>0</v>
      </c>
      <c r="AG158" s="87">
        <f t="shared" si="85"/>
        <v>0</v>
      </c>
      <c r="AH158" s="87">
        <f t="shared" si="85"/>
        <v>0</v>
      </c>
      <c r="AI158" s="87">
        <f t="shared" si="85"/>
        <v>0</v>
      </c>
      <c r="AJ158" s="87">
        <f t="shared" si="85"/>
        <v>0</v>
      </c>
      <c r="AK158" s="88">
        <f t="shared" si="74"/>
        <v>159775380</v>
      </c>
      <c r="AL158" s="93"/>
      <c r="AM158" s="90"/>
      <c r="AO158" s="92">
        <v>24775380</v>
      </c>
      <c r="AP158" s="92"/>
    </row>
    <row r="159" spans="1:42" ht="15" x14ac:dyDescent="0.25">
      <c r="A159" s="29" t="s">
        <v>43</v>
      </c>
      <c r="B159" s="18">
        <v>7</v>
      </c>
      <c r="C159" s="26" t="s">
        <v>44</v>
      </c>
      <c r="D159" s="27"/>
      <c r="E159" s="28"/>
      <c r="F159" s="28"/>
      <c r="G159" s="28"/>
      <c r="H159" s="28"/>
      <c r="I159" s="28"/>
      <c r="J159" s="28"/>
      <c r="K159" s="28"/>
      <c r="L159" s="28"/>
      <c r="M159" s="28">
        <v>159775380</v>
      </c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12">
        <f t="shared" si="74"/>
        <v>159775380</v>
      </c>
      <c r="AL159" s="30"/>
    </row>
    <row r="160" spans="1:42" s="17" customFormat="1" ht="15" x14ac:dyDescent="0.2">
      <c r="A160" s="18"/>
      <c r="B160" s="18">
        <v>3</v>
      </c>
      <c r="C160" s="19" t="s">
        <v>151</v>
      </c>
      <c r="D160" s="11">
        <v>36</v>
      </c>
      <c r="E160" s="12">
        <f>E161</f>
        <v>0</v>
      </c>
      <c r="F160" s="12">
        <f t="shared" ref="F160:AJ161" si="86">F161</f>
        <v>0</v>
      </c>
      <c r="G160" s="12">
        <f t="shared" si="86"/>
        <v>0</v>
      </c>
      <c r="H160" s="12">
        <f t="shared" si="86"/>
        <v>0</v>
      </c>
      <c r="I160" s="12">
        <f t="shared" si="86"/>
        <v>0</v>
      </c>
      <c r="J160" s="12">
        <f t="shared" si="86"/>
        <v>0</v>
      </c>
      <c r="K160" s="12">
        <f t="shared" si="86"/>
        <v>0</v>
      </c>
      <c r="L160" s="12">
        <f t="shared" si="86"/>
        <v>0</v>
      </c>
      <c r="M160" s="12">
        <f t="shared" si="86"/>
        <v>0</v>
      </c>
      <c r="N160" s="12">
        <f t="shared" si="86"/>
        <v>110000000</v>
      </c>
      <c r="O160" s="12">
        <f t="shared" si="86"/>
        <v>0</v>
      </c>
      <c r="P160" s="12">
        <f t="shared" si="86"/>
        <v>0</v>
      </c>
      <c r="Q160" s="12">
        <f t="shared" si="86"/>
        <v>0</v>
      </c>
      <c r="R160" s="12">
        <f t="shared" si="86"/>
        <v>0</v>
      </c>
      <c r="S160" s="12">
        <f t="shared" si="86"/>
        <v>0</v>
      </c>
      <c r="T160" s="12">
        <f t="shared" si="86"/>
        <v>0</v>
      </c>
      <c r="U160" s="12">
        <f t="shared" si="86"/>
        <v>0</v>
      </c>
      <c r="V160" s="12">
        <f t="shared" si="86"/>
        <v>0</v>
      </c>
      <c r="W160" s="12">
        <f t="shared" si="86"/>
        <v>0</v>
      </c>
      <c r="X160" s="12">
        <f t="shared" si="86"/>
        <v>0</v>
      </c>
      <c r="Y160" s="12">
        <f t="shared" si="86"/>
        <v>0</v>
      </c>
      <c r="Z160" s="12">
        <f t="shared" si="86"/>
        <v>0</v>
      </c>
      <c r="AA160" s="12">
        <f t="shared" si="86"/>
        <v>0</v>
      </c>
      <c r="AB160" s="12">
        <f t="shared" si="86"/>
        <v>0</v>
      </c>
      <c r="AC160" s="12">
        <f t="shared" si="86"/>
        <v>0</v>
      </c>
      <c r="AD160" s="12">
        <f t="shared" si="86"/>
        <v>0</v>
      </c>
      <c r="AE160" s="12">
        <f t="shared" si="86"/>
        <v>0</v>
      </c>
      <c r="AF160" s="12">
        <f t="shared" si="86"/>
        <v>0</v>
      </c>
      <c r="AG160" s="12">
        <f t="shared" si="86"/>
        <v>0</v>
      </c>
      <c r="AH160" s="12">
        <f t="shared" si="86"/>
        <v>0</v>
      </c>
      <c r="AI160" s="12">
        <f t="shared" si="86"/>
        <v>0</v>
      </c>
      <c r="AJ160" s="12">
        <f t="shared" si="86"/>
        <v>0</v>
      </c>
      <c r="AK160" s="12">
        <v>0</v>
      </c>
      <c r="AL160" s="16"/>
      <c r="AO160" s="48"/>
      <c r="AP160" s="48"/>
    </row>
    <row r="161" spans="1:42" s="17" customFormat="1" ht="15" x14ac:dyDescent="0.2">
      <c r="A161" s="18"/>
      <c r="B161" s="18">
        <v>4</v>
      </c>
      <c r="C161" s="21" t="s">
        <v>152</v>
      </c>
      <c r="D161" s="11">
        <v>3602</v>
      </c>
      <c r="E161" s="15">
        <f>E162</f>
        <v>0</v>
      </c>
      <c r="F161" s="15">
        <f t="shared" si="86"/>
        <v>0</v>
      </c>
      <c r="G161" s="15">
        <f t="shared" si="86"/>
        <v>0</v>
      </c>
      <c r="H161" s="15">
        <f t="shared" si="86"/>
        <v>0</v>
      </c>
      <c r="I161" s="15">
        <f t="shared" si="86"/>
        <v>0</v>
      </c>
      <c r="J161" s="15">
        <f t="shared" si="86"/>
        <v>0</v>
      </c>
      <c r="K161" s="15">
        <f t="shared" si="86"/>
        <v>0</v>
      </c>
      <c r="L161" s="15">
        <f t="shared" si="86"/>
        <v>0</v>
      </c>
      <c r="M161" s="15">
        <f t="shared" si="86"/>
        <v>0</v>
      </c>
      <c r="N161" s="75">
        <f t="shared" si="86"/>
        <v>110000000</v>
      </c>
      <c r="O161" s="15">
        <f t="shared" si="86"/>
        <v>0</v>
      </c>
      <c r="P161" s="15">
        <f t="shared" si="86"/>
        <v>0</v>
      </c>
      <c r="Q161" s="15">
        <f t="shared" si="86"/>
        <v>0</v>
      </c>
      <c r="R161" s="15">
        <f t="shared" si="86"/>
        <v>0</v>
      </c>
      <c r="S161" s="15">
        <f t="shared" si="86"/>
        <v>0</v>
      </c>
      <c r="T161" s="15">
        <f t="shared" si="86"/>
        <v>0</v>
      </c>
      <c r="U161" s="15">
        <f t="shared" si="86"/>
        <v>0</v>
      </c>
      <c r="V161" s="15">
        <f t="shared" si="86"/>
        <v>0</v>
      </c>
      <c r="W161" s="15">
        <f t="shared" si="86"/>
        <v>0</v>
      </c>
      <c r="X161" s="15">
        <f t="shared" si="86"/>
        <v>0</v>
      </c>
      <c r="Y161" s="15">
        <f t="shared" si="86"/>
        <v>0</v>
      </c>
      <c r="Z161" s="15">
        <f t="shared" si="86"/>
        <v>0</v>
      </c>
      <c r="AA161" s="15">
        <f t="shared" si="86"/>
        <v>0</v>
      </c>
      <c r="AB161" s="15">
        <f t="shared" si="86"/>
        <v>0</v>
      </c>
      <c r="AC161" s="15">
        <f t="shared" si="86"/>
        <v>0</v>
      </c>
      <c r="AD161" s="15">
        <f t="shared" si="86"/>
        <v>0</v>
      </c>
      <c r="AE161" s="15">
        <f t="shared" si="86"/>
        <v>0</v>
      </c>
      <c r="AF161" s="15">
        <f t="shared" si="86"/>
        <v>0</v>
      </c>
      <c r="AG161" s="15">
        <f t="shared" si="86"/>
        <v>0</v>
      </c>
      <c r="AH161" s="15">
        <f t="shared" si="86"/>
        <v>0</v>
      </c>
      <c r="AI161" s="15">
        <f t="shared" si="86"/>
        <v>0</v>
      </c>
      <c r="AJ161" s="15">
        <f t="shared" si="86"/>
        <v>0</v>
      </c>
      <c r="AK161" s="12">
        <f t="shared" si="74"/>
        <v>110000000</v>
      </c>
      <c r="AL161" s="30"/>
      <c r="AM161" s="1"/>
      <c r="AO161" s="48"/>
      <c r="AP161" s="48"/>
    </row>
    <row r="162" spans="1:42" s="17" customFormat="1" ht="32.25" customHeight="1" x14ac:dyDescent="0.2">
      <c r="A162" s="18"/>
      <c r="B162" s="18">
        <v>5</v>
      </c>
      <c r="C162" s="38" t="s">
        <v>153</v>
      </c>
      <c r="D162" s="11"/>
      <c r="E162" s="24">
        <f>E163+E165+E167</f>
        <v>0</v>
      </c>
      <c r="F162" s="24">
        <f t="shared" ref="F162:AJ162" si="87">F163+F165+F167</f>
        <v>0</v>
      </c>
      <c r="G162" s="24">
        <f t="shared" si="87"/>
        <v>0</v>
      </c>
      <c r="H162" s="24">
        <f t="shared" si="87"/>
        <v>0</v>
      </c>
      <c r="I162" s="24">
        <f t="shared" si="87"/>
        <v>0</v>
      </c>
      <c r="J162" s="24">
        <f t="shared" si="87"/>
        <v>0</v>
      </c>
      <c r="K162" s="24">
        <f t="shared" si="87"/>
        <v>0</v>
      </c>
      <c r="L162" s="24">
        <f t="shared" si="87"/>
        <v>0</v>
      </c>
      <c r="M162" s="24">
        <f t="shared" si="87"/>
        <v>0</v>
      </c>
      <c r="N162" s="24">
        <f t="shared" si="87"/>
        <v>110000000</v>
      </c>
      <c r="O162" s="24">
        <f t="shared" si="87"/>
        <v>0</v>
      </c>
      <c r="P162" s="24">
        <f t="shared" si="87"/>
        <v>0</v>
      </c>
      <c r="Q162" s="24">
        <f t="shared" si="87"/>
        <v>0</v>
      </c>
      <c r="R162" s="24">
        <f t="shared" si="87"/>
        <v>0</v>
      </c>
      <c r="S162" s="24">
        <f t="shared" si="87"/>
        <v>0</v>
      </c>
      <c r="T162" s="24">
        <f t="shared" si="87"/>
        <v>0</v>
      </c>
      <c r="U162" s="24">
        <f t="shared" si="87"/>
        <v>0</v>
      </c>
      <c r="V162" s="24">
        <f t="shared" si="87"/>
        <v>0</v>
      </c>
      <c r="W162" s="24">
        <f t="shared" si="87"/>
        <v>0</v>
      </c>
      <c r="X162" s="24">
        <f t="shared" si="87"/>
        <v>0</v>
      </c>
      <c r="Y162" s="24">
        <f t="shared" si="87"/>
        <v>0</v>
      </c>
      <c r="Z162" s="24">
        <f t="shared" si="87"/>
        <v>0</v>
      </c>
      <c r="AA162" s="24">
        <f t="shared" si="87"/>
        <v>0</v>
      </c>
      <c r="AB162" s="24">
        <f t="shared" si="87"/>
        <v>0</v>
      </c>
      <c r="AC162" s="24">
        <f t="shared" si="87"/>
        <v>0</v>
      </c>
      <c r="AD162" s="24">
        <f t="shared" si="87"/>
        <v>0</v>
      </c>
      <c r="AE162" s="24">
        <f t="shared" si="87"/>
        <v>0</v>
      </c>
      <c r="AF162" s="24">
        <f t="shared" si="87"/>
        <v>0</v>
      </c>
      <c r="AG162" s="24">
        <f t="shared" si="87"/>
        <v>0</v>
      </c>
      <c r="AH162" s="24">
        <f t="shared" si="87"/>
        <v>0</v>
      </c>
      <c r="AI162" s="24">
        <f t="shared" si="87"/>
        <v>0</v>
      </c>
      <c r="AJ162" s="24">
        <f t="shared" si="87"/>
        <v>0</v>
      </c>
      <c r="AK162" s="12">
        <f t="shared" si="74"/>
        <v>110000000</v>
      </c>
      <c r="AL162" s="30"/>
      <c r="AM162" s="1"/>
      <c r="AO162" s="48"/>
      <c r="AP162" s="48"/>
    </row>
    <row r="163" spans="1:42" s="17" customFormat="1" ht="31.5" customHeight="1" x14ac:dyDescent="0.2">
      <c r="A163" s="18"/>
      <c r="B163" s="18">
        <v>6</v>
      </c>
      <c r="C163" s="25" t="s">
        <v>154</v>
      </c>
      <c r="D163" s="11" t="s">
        <v>155</v>
      </c>
      <c r="E163" s="24">
        <f>E164</f>
        <v>0</v>
      </c>
      <c r="F163" s="24">
        <f t="shared" ref="F163:AJ163" si="88">F164</f>
        <v>0</v>
      </c>
      <c r="G163" s="24">
        <f t="shared" si="88"/>
        <v>0</v>
      </c>
      <c r="H163" s="24">
        <f t="shared" si="88"/>
        <v>0</v>
      </c>
      <c r="I163" s="24">
        <f t="shared" si="88"/>
        <v>0</v>
      </c>
      <c r="J163" s="24">
        <f t="shared" si="88"/>
        <v>0</v>
      </c>
      <c r="K163" s="24">
        <f t="shared" si="88"/>
        <v>0</v>
      </c>
      <c r="L163" s="24">
        <f t="shared" si="88"/>
        <v>0</v>
      </c>
      <c r="M163" s="24">
        <f t="shared" si="88"/>
        <v>0</v>
      </c>
      <c r="N163" s="24">
        <f t="shared" si="88"/>
        <v>60000000</v>
      </c>
      <c r="O163" s="24">
        <f t="shared" si="88"/>
        <v>0</v>
      </c>
      <c r="P163" s="24">
        <f t="shared" si="88"/>
        <v>0</v>
      </c>
      <c r="Q163" s="24">
        <f t="shared" si="88"/>
        <v>0</v>
      </c>
      <c r="R163" s="24">
        <f t="shared" si="88"/>
        <v>0</v>
      </c>
      <c r="S163" s="24">
        <f t="shared" si="88"/>
        <v>0</v>
      </c>
      <c r="T163" s="24">
        <f t="shared" si="88"/>
        <v>0</v>
      </c>
      <c r="U163" s="24">
        <f t="shared" si="88"/>
        <v>0</v>
      </c>
      <c r="V163" s="24">
        <f t="shared" si="88"/>
        <v>0</v>
      </c>
      <c r="W163" s="24">
        <f t="shared" si="88"/>
        <v>0</v>
      </c>
      <c r="X163" s="24">
        <f t="shared" si="88"/>
        <v>0</v>
      </c>
      <c r="Y163" s="24">
        <f t="shared" si="88"/>
        <v>0</v>
      </c>
      <c r="Z163" s="24">
        <f t="shared" si="88"/>
        <v>0</v>
      </c>
      <c r="AA163" s="24">
        <f t="shared" si="88"/>
        <v>0</v>
      </c>
      <c r="AB163" s="24">
        <f t="shared" si="88"/>
        <v>0</v>
      </c>
      <c r="AC163" s="24">
        <f t="shared" si="88"/>
        <v>0</v>
      </c>
      <c r="AD163" s="24">
        <f t="shared" si="88"/>
        <v>0</v>
      </c>
      <c r="AE163" s="24">
        <f t="shared" si="88"/>
        <v>0</v>
      </c>
      <c r="AF163" s="24">
        <f t="shared" si="88"/>
        <v>0</v>
      </c>
      <c r="AG163" s="24">
        <f t="shared" si="88"/>
        <v>0</v>
      </c>
      <c r="AH163" s="24">
        <f t="shared" si="88"/>
        <v>0</v>
      </c>
      <c r="AI163" s="24">
        <f t="shared" si="88"/>
        <v>0</v>
      </c>
      <c r="AJ163" s="24">
        <f t="shared" si="88"/>
        <v>0</v>
      </c>
      <c r="AK163" s="12">
        <f t="shared" si="74"/>
        <v>60000000</v>
      </c>
      <c r="AL163" s="30"/>
      <c r="AM163" s="1"/>
      <c r="AO163" s="48"/>
      <c r="AP163" s="48"/>
    </row>
    <row r="164" spans="1:42" ht="30" x14ac:dyDescent="0.25">
      <c r="A164" s="29" t="s">
        <v>51</v>
      </c>
      <c r="B164" s="18">
        <v>7</v>
      </c>
      <c r="C164" s="26" t="s">
        <v>92</v>
      </c>
      <c r="D164" s="27"/>
      <c r="E164" s="28"/>
      <c r="F164" s="28"/>
      <c r="G164" s="28"/>
      <c r="H164" s="28"/>
      <c r="I164" s="28"/>
      <c r="J164" s="28"/>
      <c r="K164" s="28"/>
      <c r="L164" s="28"/>
      <c r="M164" s="28"/>
      <c r="N164" s="28">
        <v>60000000</v>
      </c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80">
        <f t="shared" si="74"/>
        <v>60000000</v>
      </c>
      <c r="AL164" s="30"/>
    </row>
    <row r="165" spans="1:42" s="17" customFormat="1" ht="22.5" customHeight="1" x14ac:dyDescent="0.2">
      <c r="A165" s="18"/>
      <c r="B165" s="18">
        <v>6</v>
      </c>
      <c r="C165" s="25" t="s">
        <v>156</v>
      </c>
      <c r="D165" s="11" t="s">
        <v>103</v>
      </c>
      <c r="E165" s="24">
        <f>E166</f>
        <v>0</v>
      </c>
      <c r="F165" s="24">
        <f t="shared" ref="F165:AJ165" si="89">F166</f>
        <v>0</v>
      </c>
      <c r="G165" s="24">
        <f t="shared" si="89"/>
        <v>0</v>
      </c>
      <c r="H165" s="24">
        <f t="shared" si="89"/>
        <v>0</v>
      </c>
      <c r="I165" s="24">
        <f t="shared" si="89"/>
        <v>0</v>
      </c>
      <c r="J165" s="24">
        <f t="shared" si="89"/>
        <v>0</v>
      </c>
      <c r="K165" s="24">
        <f t="shared" si="89"/>
        <v>0</v>
      </c>
      <c r="L165" s="24">
        <f t="shared" si="89"/>
        <v>0</v>
      </c>
      <c r="M165" s="24">
        <f t="shared" si="89"/>
        <v>0</v>
      </c>
      <c r="N165" s="24">
        <f t="shared" si="89"/>
        <v>10000000</v>
      </c>
      <c r="O165" s="24">
        <f t="shared" si="89"/>
        <v>0</v>
      </c>
      <c r="P165" s="24">
        <f t="shared" si="89"/>
        <v>0</v>
      </c>
      <c r="Q165" s="24">
        <f t="shared" si="89"/>
        <v>0</v>
      </c>
      <c r="R165" s="24">
        <f t="shared" si="89"/>
        <v>0</v>
      </c>
      <c r="S165" s="24">
        <f t="shared" si="89"/>
        <v>0</v>
      </c>
      <c r="T165" s="24">
        <f t="shared" si="89"/>
        <v>0</v>
      </c>
      <c r="U165" s="24">
        <f t="shared" si="89"/>
        <v>0</v>
      </c>
      <c r="V165" s="24">
        <f t="shared" si="89"/>
        <v>0</v>
      </c>
      <c r="W165" s="24">
        <f t="shared" si="89"/>
        <v>0</v>
      </c>
      <c r="X165" s="24">
        <f t="shared" si="89"/>
        <v>0</v>
      </c>
      <c r="Y165" s="24">
        <f t="shared" si="89"/>
        <v>0</v>
      </c>
      <c r="Z165" s="24">
        <f t="shared" si="89"/>
        <v>0</v>
      </c>
      <c r="AA165" s="24">
        <f t="shared" si="89"/>
        <v>0</v>
      </c>
      <c r="AB165" s="24">
        <f t="shared" si="89"/>
        <v>0</v>
      </c>
      <c r="AC165" s="24">
        <f t="shared" si="89"/>
        <v>0</v>
      </c>
      <c r="AD165" s="24">
        <f t="shared" si="89"/>
        <v>0</v>
      </c>
      <c r="AE165" s="24">
        <f t="shared" si="89"/>
        <v>0</v>
      </c>
      <c r="AF165" s="24">
        <f t="shared" si="89"/>
        <v>0</v>
      </c>
      <c r="AG165" s="24">
        <f t="shared" si="89"/>
        <v>0</v>
      </c>
      <c r="AH165" s="24">
        <f t="shared" si="89"/>
        <v>0</v>
      </c>
      <c r="AI165" s="24">
        <f t="shared" si="89"/>
        <v>0</v>
      </c>
      <c r="AJ165" s="24">
        <f t="shared" si="89"/>
        <v>0</v>
      </c>
      <c r="AK165" s="80">
        <f t="shared" si="74"/>
        <v>10000000</v>
      </c>
      <c r="AL165" s="30"/>
      <c r="AM165" s="1"/>
      <c r="AO165" s="48"/>
      <c r="AP165" s="48"/>
    </row>
    <row r="166" spans="1:42" ht="30" x14ac:dyDescent="0.25">
      <c r="A166" s="29" t="s">
        <v>51</v>
      </c>
      <c r="B166" s="18">
        <v>7</v>
      </c>
      <c r="C166" s="26" t="s">
        <v>92</v>
      </c>
      <c r="D166" s="27"/>
      <c r="E166" s="28"/>
      <c r="F166" s="28"/>
      <c r="G166" s="28"/>
      <c r="H166" s="28"/>
      <c r="I166" s="28"/>
      <c r="J166" s="28"/>
      <c r="K166" s="28"/>
      <c r="L166" s="28"/>
      <c r="M166" s="28"/>
      <c r="N166" s="28">
        <v>10000000</v>
      </c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12">
        <f t="shared" si="74"/>
        <v>10000000</v>
      </c>
      <c r="AL166" s="30"/>
    </row>
    <row r="167" spans="1:42" s="17" customFormat="1" ht="22.5" customHeight="1" x14ac:dyDescent="0.2">
      <c r="A167" s="18"/>
      <c r="B167" s="18">
        <v>6</v>
      </c>
      <c r="C167" s="25" t="s">
        <v>157</v>
      </c>
      <c r="D167" s="11" t="s">
        <v>158</v>
      </c>
      <c r="E167" s="24">
        <f>E168</f>
        <v>0</v>
      </c>
      <c r="F167" s="24">
        <f t="shared" ref="F167:AJ167" si="90">F168</f>
        <v>0</v>
      </c>
      <c r="G167" s="24">
        <f t="shared" si="90"/>
        <v>0</v>
      </c>
      <c r="H167" s="24">
        <f t="shared" si="90"/>
        <v>0</v>
      </c>
      <c r="I167" s="24">
        <f t="shared" si="90"/>
        <v>0</v>
      </c>
      <c r="J167" s="24">
        <f t="shared" si="90"/>
        <v>0</v>
      </c>
      <c r="K167" s="24">
        <f t="shared" si="90"/>
        <v>0</v>
      </c>
      <c r="L167" s="24">
        <f t="shared" si="90"/>
        <v>0</v>
      </c>
      <c r="M167" s="24">
        <f t="shared" si="90"/>
        <v>0</v>
      </c>
      <c r="N167" s="24">
        <f t="shared" si="90"/>
        <v>40000000</v>
      </c>
      <c r="O167" s="24">
        <f t="shared" si="90"/>
        <v>0</v>
      </c>
      <c r="P167" s="24">
        <f t="shared" si="90"/>
        <v>0</v>
      </c>
      <c r="Q167" s="24">
        <f t="shared" si="90"/>
        <v>0</v>
      </c>
      <c r="R167" s="24">
        <f t="shared" si="90"/>
        <v>0</v>
      </c>
      <c r="S167" s="24">
        <f t="shared" si="90"/>
        <v>0</v>
      </c>
      <c r="T167" s="24">
        <f t="shared" si="90"/>
        <v>0</v>
      </c>
      <c r="U167" s="24">
        <f t="shared" si="90"/>
        <v>0</v>
      </c>
      <c r="V167" s="24">
        <f t="shared" si="90"/>
        <v>0</v>
      </c>
      <c r="W167" s="24">
        <f t="shared" si="90"/>
        <v>0</v>
      </c>
      <c r="X167" s="24">
        <f t="shared" si="90"/>
        <v>0</v>
      </c>
      <c r="Y167" s="24">
        <f t="shared" si="90"/>
        <v>0</v>
      </c>
      <c r="Z167" s="24">
        <f t="shared" si="90"/>
        <v>0</v>
      </c>
      <c r="AA167" s="24">
        <f t="shared" si="90"/>
        <v>0</v>
      </c>
      <c r="AB167" s="24">
        <f t="shared" si="90"/>
        <v>0</v>
      </c>
      <c r="AC167" s="24">
        <f t="shared" si="90"/>
        <v>0</v>
      </c>
      <c r="AD167" s="24">
        <f t="shared" si="90"/>
        <v>0</v>
      </c>
      <c r="AE167" s="24">
        <f t="shared" si="90"/>
        <v>0</v>
      </c>
      <c r="AF167" s="24">
        <f t="shared" si="90"/>
        <v>0</v>
      </c>
      <c r="AG167" s="24">
        <f t="shared" si="90"/>
        <v>0</v>
      </c>
      <c r="AH167" s="24">
        <f t="shared" si="90"/>
        <v>0</v>
      </c>
      <c r="AI167" s="24">
        <f t="shared" si="90"/>
        <v>0</v>
      </c>
      <c r="AJ167" s="24">
        <f t="shared" si="90"/>
        <v>0</v>
      </c>
      <c r="AK167" s="80">
        <f t="shared" si="74"/>
        <v>40000000</v>
      </c>
      <c r="AL167" s="30"/>
      <c r="AM167" s="1"/>
      <c r="AO167" s="48"/>
      <c r="AP167" s="48"/>
    </row>
    <row r="168" spans="1:42" ht="30" x14ac:dyDescent="0.25">
      <c r="A168" s="29" t="s">
        <v>51</v>
      </c>
      <c r="B168" s="18">
        <v>7</v>
      </c>
      <c r="C168" s="26" t="s">
        <v>92</v>
      </c>
      <c r="D168" s="27"/>
      <c r="E168" s="28"/>
      <c r="F168" s="28"/>
      <c r="G168" s="28"/>
      <c r="H168" s="28"/>
      <c r="I168" s="28"/>
      <c r="J168" s="28"/>
      <c r="K168" s="28"/>
      <c r="L168" s="28"/>
      <c r="M168" s="28"/>
      <c r="N168" s="28">
        <v>40000000</v>
      </c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12">
        <f t="shared" si="74"/>
        <v>40000000</v>
      </c>
      <c r="AL168" s="30"/>
    </row>
    <row r="169" spans="1:42" s="14" customFormat="1" x14ac:dyDescent="0.2">
      <c r="C169" s="40" t="s">
        <v>159</v>
      </c>
      <c r="D169" s="40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>
        <f>AK160+AK71+AK66+AK10</f>
        <v>4965751193.7770004</v>
      </c>
      <c r="AL169" s="13"/>
      <c r="AO169" s="48"/>
      <c r="AP169" s="48"/>
    </row>
    <row r="170" spans="1:42" x14ac:dyDescent="0.2">
      <c r="N170" s="41"/>
      <c r="AK170" s="14"/>
    </row>
    <row r="171" spans="1:42" hidden="1" x14ac:dyDescent="0.2">
      <c r="M171" s="1" t="s">
        <v>160</v>
      </c>
      <c r="N171" s="42">
        <f>'[1]RECURSOS POR SECRETARIAS'!H2</f>
        <v>2171250000</v>
      </c>
      <c r="O171" s="43" t="e">
        <f>#REF!</f>
        <v>#REF!</v>
      </c>
      <c r="P171" s="44" t="e">
        <f>N171-O171</f>
        <v>#REF!</v>
      </c>
      <c r="AK171" s="14"/>
    </row>
    <row r="172" spans="1:42" hidden="1" x14ac:dyDescent="0.2">
      <c r="M172" s="1" t="s">
        <v>31</v>
      </c>
      <c r="N172" s="42">
        <f>'[1]RECURSOS POR SECRETARIAS'!E2</f>
        <v>1620100000</v>
      </c>
      <c r="O172" s="43" t="e">
        <f>#REF!</f>
        <v>#REF!</v>
      </c>
      <c r="P172" s="44" t="e">
        <f t="shared" ref="P172:P191" si="91">N172-O172</f>
        <v>#REF!</v>
      </c>
      <c r="AK172" s="43"/>
    </row>
    <row r="173" spans="1:42" hidden="1" x14ac:dyDescent="0.2">
      <c r="C173" s="1"/>
      <c r="D173" s="1"/>
      <c r="M173" s="1" t="s">
        <v>30</v>
      </c>
      <c r="N173" s="42">
        <f>'[1]RECURSOS POR SECRETARIAS'!D2+'[1]RECURSOS POR SECRETARIAS'!D76</f>
        <v>1074534588.2744</v>
      </c>
      <c r="O173" s="43" t="e">
        <f>#REF!</f>
        <v>#REF!</v>
      </c>
      <c r="P173" s="44" t="e">
        <f t="shared" si="91"/>
        <v>#REF!</v>
      </c>
    </row>
    <row r="174" spans="1:42" hidden="1" x14ac:dyDescent="0.2">
      <c r="C174" s="1"/>
      <c r="D174" s="1"/>
      <c r="M174" s="1" t="s">
        <v>34</v>
      </c>
      <c r="N174" s="42">
        <f>'[1]RECURSOS POR SECRETARIAS'!F2</f>
        <v>608600000</v>
      </c>
      <c r="O174" s="43">
        <f>N10</f>
        <v>608600000</v>
      </c>
      <c r="P174" s="44">
        <f t="shared" si="91"/>
        <v>0</v>
      </c>
    </row>
    <row r="175" spans="1:42" hidden="1" x14ac:dyDescent="0.2">
      <c r="C175" s="1"/>
      <c r="D175" s="1"/>
      <c r="M175" s="1" t="s">
        <v>33</v>
      </c>
      <c r="N175" s="42">
        <f>'[1]RECURSOS POR SECRETARIAS'!G2+'[1]RECURSOS POR SECRETARIAS'!G71</f>
        <v>1549670717.3014801</v>
      </c>
      <c r="O175" s="43">
        <f>N72</f>
        <v>1081813124</v>
      </c>
      <c r="P175" s="44">
        <f t="shared" si="91"/>
        <v>467857593.30148005</v>
      </c>
    </row>
    <row r="176" spans="1:42" hidden="1" x14ac:dyDescent="0.2">
      <c r="C176" s="1"/>
      <c r="D176" s="1"/>
      <c r="M176" s="1" t="s">
        <v>161</v>
      </c>
      <c r="N176" s="42">
        <f>'[1]RECURSOS POR SECRETARIAS'!I2</f>
        <v>200000000</v>
      </c>
      <c r="O176" s="43" t="e">
        <f>#REF!-30900000</f>
        <v>#REF!</v>
      </c>
      <c r="P176" s="44" t="e">
        <f t="shared" si="91"/>
        <v>#REF!</v>
      </c>
    </row>
    <row r="177" spans="3:16" hidden="1" x14ac:dyDescent="0.2">
      <c r="C177" s="1"/>
      <c r="D177" s="1"/>
      <c r="M177" s="1" t="s">
        <v>162</v>
      </c>
      <c r="N177" s="42">
        <f>'[1]RECURSOS POR SECRETARIAS'!J2</f>
        <v>200600000</v>
      </c>
      <c r="P177" s="44">
        <f t="shared" si="91"/>
        <v>200600000</v>
      </c>
    </row>
    <row r="178" spans="3:16" hidden="1" x14ac:dyDescent="0.2">
      <c r="C178" s="1"/>
      <c r="D178" s="1"/>
      <c r="M178" s="1" t="s">
        <v>163</v>
      </c>
      <c r="N178" s="42">
        <f>'[1]RECURSOS POR SECRETARIAS'!K2</f>
        <v>616123350</v>
      </c>
      <c r="P178" s="44">
        <f t="shared" si="91"/>
        <v>616123350</v>
      </c>
    </row>
    <row r="179" spans="3:16" hidden="1" x14ac:dyDescent="0.2">
      <c r="C179" s="1"/>
      <c r="D179" s="1"/>
      <c r="M179" s="1" t="s">
        <v>164</v>
      </c>
      <c r="N179" s="42">
        <f>'[1]RECURSOS POR SECRETARIAS'!L2</f>
        <v>200000000</v>
      </c>
      <c r="O179" s="43" t="e">
        <f>#REF!</f>
        <v>#REF!</v>
      </c>
      <c r="P179" s="44" t="e">
        <f t="shared" si="91"/>
        <v>#REF!</v>
      </c>
    </row>
    <row r="180" spans="3:16" hidden="1" x14ac:dyDescent="0.2">
      <c r="C180" s="1"/>
      <c r="D180" s="1"/>
      <c r="M180" s="1" t="s">
        <v>165</v>
      </c>
      <c r="N180" s="42">
        <f>'[1]RECURSOS POR SECRETARIAS'!M2</f>
        <v>64000000</v>
      </c>
      <c r="O180" s="43" t="e">
        <f>#REF!</f>
        <v>#REF!</v>
      </c>
      <c r="P180" s="44" t="e">
        <f t="shared" si="91"/>
        <v>#REF!</v>
      </c>
    </row>
    <row r="181" spans="3:16" hidden="1" x14ac:dyDescent="0.2">
      <c r="C181" s="1"/>
      <c r="D181" s="1"/>
      <c r="M181" s="1" t="s">
        <v>166</v>
      </c>
      <c r="N181" s="42">
        <f>'[1]RECURSOS POR SECRETARIAS'!N2</f>
        <v>280000000</v>
      </c>
      <c r="O181" s="43" t="e">
        <f>#REF!</f>
        <v>#REF!</v>
      </c>
      <c r="P181" s="44" t="e">
        <f t="shared" si="91"/>
        <v>#REF!</v>
      </c>
    </row>
    <row r="182" spans="3:16" hidden="1" x14ac:dyDescent="0.2">
      <c r="C182" s="1"/>
      <c r="D182" s="1"/>
      <c r="M182" s="1" t="s">
        <v>167</v>
      </c>
      <c r="N182" s="42">
        <f>'[1]RECURSOS POR SECRETARIAS'!O2+'[1]RECURSOS POR SECRETARIAS'!O72</f>
        <v>1093100000</v>
      </c>
      <c r="O182" s="43"/>
      <c r="P182" s="44">
        <f t="shared" si="91"/>
        <v>1093100000</v>
      </c>
    </row>
    <row r="183" spans="3:16" hidden="1" x14ac:dyDescent="0.2">
      <c r="C183" s="1"/>
      <c r="D183" s="1"/>
      <c r="M183" s="1" t="s">
        <v>168</v>
      </c>
      <c r="N183" s="42">
        <f>'[1]RECURSOS POR SECRETARIAS'!P2</f>
        <v>436900000</v>
      </c>
      <c r="O183" s="43" t="e">
        <f>#REF!</f>
        <v>#REF!</v>
      </c>
      <c r="P183" s="44" t="e">
        <f t="shared" si="91"/>
        <v>#REF!</v>
      </c>
    </row>
    <row r="184" spans="3:16" hidden="1" x14ac:dyDescent="0.2">
      <c r="C184" s="1"/>
      <c r="D184" s="1"/>
      <c r="M184" s="1" t="s">
        <v>169</v>
      </c>
      <c r="N184" s="42">
        <f>'[1]RECURSOS POR SECRETARIAS'!Q2</f>
        <v>1521224191.9355001</v>
      </c>
      <c r="O184" s="43" t="e">
        <f>#REF!</f>
        <v>#REF!</v>
      </c>
      <c r="P184" s="44" t="e">
        <f t="shared" si="91"/>
        <v>#REF!</v>
      </c>
    </row>
    <row r="185" spans="3:16" hidden="1" x14ac:dyDescent="0.2">
      <c r="C185" s="1"/>
      <c r="D185" s="1"/>
      <c r="M185" s="1" t="s">
        <v>170</v>
      </c>
      <c r="N185" s="42">
        <f>'[1]RECURSOS POR SECRETARIAS'!R2</f>
        <v>533482230.57662249</v>
      </c>
      <c r="P185" s="44">
        <f t="shared" si="91"/>
        <v>533482230.57662249</v>
      </c>
    </row>
    <row r="186" spans="3:16" hidden="1" x14ac:dyDescent="0.2">
      <c r="C186" s="1"/>
      <c r="D186" s="1"/>
      <c r="M186" s="1" t="s">
        <v>171</v>
      </c>
      <c r="N186" s="42">
        <f>'[1]RECURSOS POR SECRETARIAS'!S2</f>
        <v>353600000</v>
      </c>
      <c r="O186" s="43"/>
      <c r="P186" s="44">
        <f t="shared" si="91"/>
        <v>353600000</v>
      </c>
    </row>
    <row r="187" spans="3:16" hidden="1" x14ac:dyDescent="0.2">
      <c r="C187" s="1"/>
      <c r="D187" s="1"/>
      <c r="M187" s="1" t="s">
        <v>172</v>
      </c>
      <c r="N187" s="42">
        <f>'[1]RECURSOS POR SECRETARIAS'!T2+'[1]RECURSOS POR SECRETARIAS'!T73</f>
        <v>442250000</v>
      </c>
      <c r="P187" s="44">
        <f t="shared" si="91"/>
        <v>442250000</v>
      </c>
    </row>
    <row r="188" spans="3:16" hidden="1" x14ac:dyDescent="0.2">
      <c r="C188" s="1"/>
      <c r="D188" s="1"/>
      <c r="M188" s="1" t="s">
        <v>173</v>
      </c>
      <c r="N188" s="42">
        <f>'[1]RECURSOS POR SECRETARIAS'!U2</f>
        <v>601120000</v>
      </c>
      <c r="O188" s="43" t="e">
        <f>#REF!</f>
        <v>#REF!</v>
      </c>
      <c r="P188" s="44" t="e">
        <f t="shared" si="91"/>
        <v>#REF!</v>
      </c>
    </row>
    <row r="189" spans="3:16" hidden="1" x14ac:dyDescent="0.2">
      <c r="C189" s="1"/>
      <c r="D189" s="1"/>
      <c r="M189" s="1" t="s">
        <v>174</v>
      </c>
      <c r="N189" s="42">
        <f>'[1]RECURSOS POR SECRETARIAS'!V2+'[1]RECURSOS POR SECRETARIAS'!V75</f>
        <v>1209550000</v>
      </c>
      <c r="O189" s="42">
        <f>30900000</f>
        <v>30900000</v>
      </c>
      <c r="P189" s="44">
        <f t="shared" si="91"/>
        <v>1178650000</v>
      </c>
    </row>
    <row r="190" spans="3:16" hidden="1" x14ac:dyDescent="0.2">
      <c r="C190" s="1"/>
      <c r="D190" s="1"/>
      <c r="M190" s="1" t="s">
        <v>175</v>
      </c>
      <c r="N190" s="42">
        <f>'[1]RECURSOS POR SECRETARIAS'!W2+'[1]RECURSOS POR SECRETARIAS'!W74</f>
        <v>670675324.06111097</v>
      </c>
      <c r="O190" s="43" t="e">
        <f>#REF!</f>
        <v>#REF!</v>
      </c>
      <c r="P190" s="45" t="e">
        <f t="shared" si="91"/>
        <v>#REF!</v>
      </c>
    </row>
    <row r="191" spans="3:16" hidden="1" x14ac:dyDescent="0.2">
      <c r="C191" s="1"/>
      <c r="D191" s="1"/>
      <c r="N191" s="46">
        <f>SUM(N171:N190)</f>
        <v>15446780402.149113</v>
      </c>
      <c r="O191" s="47">
        <f>'[1]RECURSOS POR SECRETARIAS'!X2+'[1]RECURSOS POR SECRETARIAS'!X69</f>
        <v>15446780402.149113</v>
      </c>
      <c r="P191" s="44">
        <f t="shared" si="91"/>
        <v>0</v>
      </c>
    </row>
    <row r="192" spans="3:16" hidden="1" x14ac:dyDescent="0.2">
      <c r="C192" s="1"/>
      <c r="D192" s="1"/>
    </row>
    <row r="193" spans="3:14" x14ac:dyDescent="0.2">
      <c r="C193" s="1"/>
      <c r="D193" s="1"/>
      <c r="N193" s="42"/>
    </row>
    <row r="194" spans="3:14" x14ac:dyDescent="0.2">
      <c r="C194" s="1"/>
      <c r="D194" s="1"/>
      <c r="N194" s="44"/>
    </row>
    <row r="195" spans="3:14" x14ac:dyDescent="0.2">
      <c r="C195" s="1"/>
      <c r="D195" s="1"/>
      <c r="N195" s="43"/>
    </row>
    <row r="196" spans="3:14" x14ac:dyDescent="0.2">
      <c r="C196" s="1"/>
      <c r="D196" s="1"/>
      <c r="N196" s="42"/>
    </row>
  </sheetData>
  <autoFilter ref="A9:AK169"/>
  <mergeCells count="35">
    <mergeCell ref="A4:AK4"/>
    <mergeCell ref="A5:A8"/>
    <mergeCell ref="B5:B8"/>
    <mergeCell ref="C5:C8"/>
    <mergeCell ref="D5:D8"/>
    <mergeCell ref="E5:AK5"/>
    <mergeCell ref="E6:M6"/>
    <mergeCell ref="N6:O7"/>
    <mergeCell ref="P6:P8"/>
    <mergeCell ref="Q6:Q8"/>
    <mergeCell ref="AA6:AA8"/>
    <mergeCell ref="AB6:AB8"/>
    <mergeCell ref="AC6:AC8"/>
    <mergeCell ref="R6:R8"/>
    <mergeCell ref="AJ6:AJ8"/>
    <mergeCell ref="E7:H7"/>
    <mergeCell ref="I7:I8"/>
    <mergeCell ref="J7:J8"/>
    <mergeCell ref="K7:K8"/>
    <mergeCell ref="L7:L8"/>
    <mergeCell ref="M7:M8"/>
    <mergeCell ref="AI6:AI8"/>
    <mergeCell ref="X6:X8"/>
    <mergeCell ref="Y6:Y8"/>
    <mergeCell ref="Z6:Z8"/>
    <mergeCell ref="S6:S8"/>
    <mergeCell ref="T6:T8"/>
    <mergeCell ref="U6:U8"/>
    <mergeCell ref="V6:V8"/>
    <mergeCell ref="W6:W8"/>
    <mergeCell ref="AD6:AD8"/>
    <mergeCell ref="AE6:AE8"/>
    <mergeCell ref="AF6:AF8"/>
    <mergeCell ref="AG6:AG8"/>
    <mergeCell ref="AH6:A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M46"/>
  <sheetViews>
    <sheetView topLeftCell="A35" workbookViewId="0">
      <selection activeCell="F46" sqref="F46:I46"/>
    </sheetView>
  </sheetViews>
  <sheetFormatPr baseColWidth="10" defaultRowHeight="15" x14ac:dyDescent="0.25"/>
  <cols>
    <col min="3" max="3" width="17.85546875" bestFit="1" customWidth="1"/>
    <col min="6" max="6" width="13.85546875" bestFit="1" customWidth="1"/>
    <col min="9" max="9" width="18.7109375" customWidth="1"/>
    <col min="10" max="10" width="13.42578125" bestFit="1" customWidth="1"/>
    <col min="11" max="11" width="14.5703125" bestFit="1" customWidth="1"/>
    <col min="13" max="13" width="16.42578125" bestFit="1" customWidth="1"/>
  </cols>
  <sheetData>
    <row r="7" spans="5:11" ht="15.75" thickBot="1" x14ac:dyDescent="0.3"/>
    <row r="8" spans="5:11" x14ac:dyDescent="0.25">
      <c r="E8" s="165" t="s">
        <v>176</v>
      </c>
      <c r="F8" s="167" t="s">
        <v>177</v>
      </c>
      <c r="G8" s="169" t="s">
        <v>178</v>
      </c>
      <c r="H8" s="170"/>
      <c r="I8" s="51"/>
      <c r="J8" s="177" t="s">
        <v>180</v>
      </c>
      <c r="K8" s="173" t="s">
        <v>181</v>
      </c>
    </row>
    <row r="9" spans="5:11" ht="15.75" thickBot="1" x14ac:dyDescent="0.3">
      <c r="E9" s="166"/>
      <c r="F9" s="168"/>
      <c r="G9" s="171"/>
      <c r="H9" s="172"/>
      <c r="I9" s="52" t="s">
        <v>179</v>
      </c>
      <c r="J9" s="178"/>
      <c r="K9" s="174"/>
    </row>
    <row r="10" spans="5:11" x14ac:dyDescent="0.25">
      <c r="E10" s="150" t="s">
        <v>182</v>
      </c>
      <c r="F10" s="153">
        <v>1439670717</v>
      </c>
      <c r="G10" s="156">
        <v>608600000</v>
      </c>
      <c r="H10" s="157"/>
      <c r="I10" s="175"/>
      <c r="J10" s="54"/>
      <c r="K10" s="162">
        <v>1155000000</v>
      </c>
    </row>
    <row r="11" spans="5:11" x14ac:dyDescent="0.25">
      <c r="E11" s="151"/>
      <c r="F11" s="154"/>
      <c r="G11" s="158"/>
      <c r="H11" s="159"/>
      <c r="I11" s="179"/>
      <c r="J11" s="54"/>
      <c r="K11" s="163"/>
    </row>
    <row r="12" spans="5:11" x14ac:dyDescent="0.25">
      <c r="E12" s="151"/>
      <c r="F12" s="154"/>
      <c r="G12" s="158"/>
      <c r="H12" s="159"/>
      <c r="I12" s="179"/>
      <c r="J12" s="54"/>
      <c r="K12" s="163"/>
    </row>
    <row r="13" spans="5:11" ht="15.75" thickBot="1" x14ac:dyDescent="0.3">
      <c r="E13" s="152"/>
      <c r="F13" s="155"/>
      <c r="G13" s="160"/>
      <c r="H13" s="161"/>
      <c r="I13" s="176"/>
      <c r="J13" s="72">
        <v>110000000</v>
      </c>
      <c r="K13" s="164"/>
    </row>
    <row r="14" spans="5:11" x14ac:dyDescent="0.25">
      <c r="E14" s="140" t="s">
        <v>183</v>
      </c>
      <c r="F14" s="140"/>
      <c r="G14" s="142">
        <v>862917198</v>
      </c>
      <c r="H14" s="143"/>
      <c r="I14" s="180">
        <v>123273886</v>
      </c>
      <c r="J14" s="175"/>
      <c r="K14" s="116"/>
    </row>
    <row r="15" spans="5:11" ht="15.75" thickBot="1" x14ac:dyDescent="0.3">
      <c r="E15" s="141"/>
      <c r="F15" s="141"/>
      <c r="G15" s="144"/>
      <c r="H15" s="145"/>
      <c r="I15" s="181"/>
      <c r="J15" s="176"/>
      <c r="K15" s="117"/>
    </row>
    <row r="16" spans="5:11" ht="23.25" thickBot="1" x14ac:dyDescent="0.3">
      <c r="E16" s="59" t="s">
        <v>184</v>
      </c>
      <c r="F16" s="60"/>
      <c r="G16" s="136">
        <v>319221045</v>
      </c>
      <c r="H16" s="137"/>
      <c r="I16" s="61"/>
      <c r="J16" s="55"/>
      <c r="K16" s="62"/>
    </row>
    <row r="17" spans="3:13" ht="23.25" thickBot="1" x14ac:dyDescent="0.3">
      <c r="E17" s="59" t="s">
        <v>185</v>
      </c>
      <c r="F17" s="63">
        <v>397750001</v>
      </c>
      <c r="G17" s="136">
        <v>172249999</v>
      </c>
      <c r="H17" s="137"/>
      <c r="I17" s="61"/>
      <c r="J17" s="55"/>
      <c r="K17" s="62"/>
    </row>
    <row r="18" spans="3:13" ht="34.5" thickBot="1" x14ac:dyDescent="0.3">
      <c r="E18" s="59" t="s">
        <v>186</v>
      </c>
      <c r="F18" s="60"/>
      <c r="G18" s="136">
        <v>6440287</v>
      </c>
      <c r="H18" s="137"/>
      <c r="I18" s="61"/>
      <c r="J18" s="55"/>
      <c r="K18" s="62"/>
    </row>
    <row r="19" spans="3:13" ht="23.25" thickBot="1" x14ac:dyDescent="0.3">
      <c r="E19" s="57" t="s">
        <v>187</v>
      </c>
      <c r="F19" s="58"/>
      <c r="G19" s="138">
        <v>500000000</v>
      </c>
      <c r="H19" s="139"/>
      <c r="I19" s="61"/>
      <c r="J19" s="55"/>
      <c r="K19" s="62"/>
    </row>
    <row r="20" spans="3:13" ht="34.5" thickBot="1" x14ac:dyDescent="0.3">
      <c r="E20" s="64" t="s">
        <v>188</v>
      </c>
      <c r="F20" s="65">
        <v>425628060</v>
      </c>
      <c r="G20" s="128"/>
      <c r="H20" s="129"/>
      <c r="I20" s="61"/>
      <c r="J20" s="55"/>
      <c r="K20" s="62"/>
    </row>
    <row r="21" spans="3:13" ht="45.75" thickBot="1" x14ac:dyDescent="0.3">
      <c r="E21" s="53" t="s">
        <v>189</v>
      </c>
      <c r="F21" s="56">
        <v>67250000</v>
      </c>
      <c r="G21" s="130">
        <v>54240000</v>
      </c>
      <c r="H21" s="131"/>
      <c r="I21" s="61"/>
      <c r="J21" s="55"/>
      <c r="K21" s="62"/>
    </row>
    <row r="22" spans="3:13" x14ac:dyDescent="0.25">
      <c r="C22" s="71">
        <v>2330298778</v>
      </c>
      <c r="E22" s="132" t="s">
        <v>190</v>
      </c>
      <c r="F22" s="134">
        <f>+F21+F20+F17+F10</f>
        <v>2330298778</v>
      </c>
      <c r="G22" s="185"/>
      <c r="H22" s="186"/>
      <c r="I22" s="180">
        <v>123273886</v>
      </c>
      <c r="J22" s="175">
        <v>110000000</v>
      </c>
      <c r="K22" s="116"/>
    </row>
    <row r="23" spans="3:13" ht="15.75" thickBot="1" x14ac:dyDescent="0.3">
      <c r="E23" s="133"/>
      <c r="F23" s="135"/>
      <c r="G23" s="187">
        <v>2523668530</v>
      </c>
      <c r="H23" s="188"/>
      <c r="I23" s="181"/>
      <c r="J23" s="176"/>
      <c r="K23" s="117"/>
    </row>
    <row r="24" spans="3:13" ht="18" customHeight="1" thickBot="1" x14ac:dyDescent="0.3">
      <c r="E24" s="118" t="s">
        <v>191</v>
      </c>
      <c r="F24" s="120">
        <v>5087241193</v>
      </c>
      <c r="G24" s="121"/>
      <c r="H24" s="122"/>
      <c r="I24" s="66"/>
      <c r="J24" s="66"/>
      <c r="K24" s="126"/>
      <c r="M24" s="49">
        <f>+F24+K10</f>
        <v>6242241193</v>
      </c>
    </row>
    <row r="25" spans="3:13" ht="15.75" thickBot="1" x14ac:dyDescent="0.3">
      <c r="E25" s="119"/>
      <c r="F25" s="123"/>
      <c r="G25" s="124"/>
      <c r="H25" s="125"/>
      <c r="I25" s="55"/>
      <c r="J25" s="55"/>
      <c r="K25" s="127"/>
    </row>
    <row r="26" spans="3:13" ht="23.25" thickBot="1" x14ac:dyDescent="0.3">
      <c r="E26" s="67" t="s">
        <v>192</v>
      </c>
      <c r="F26" s="182"/>
      <c r="G26" s="183"/>
      <c r="H26" s="183"/>
      <c r="I26" s="183"/>
      <c r="J26" s="115">
        <v>6242241193</v>
      </c>
      <c r="K26" s="184"/>
    </row>
    <row r="27" spans="3:13" ht="15.75" thickBot="1" x14ac:dyDescent="0.3"/>
    <row r="28" spans="3:13" ht="15" customHeight="1" x14ac:dyDescent="0.25">
      <c r="E28" s="165" t="s">
        <v>176</v>
      </c>
      <c r="F28" s="167" t="s">
        <v>177</v>
      </c>
      <c r="G28" s="169" t="s">
        <v>178</v>
      </c>
      <c r="H28" s="170"/>
      <c r="I28" s="173" t="s">
        <v>181</v>
      </c>
    </row>
    <row r="29" spans="3:13" ht="15.75" thickBot="1" x14ac:dyDescent="0.3">
      <c r="E29" s="166"/>
      <c r="F29" s="168"/>
      <c r="G29" s="171"/>
      <c r="H29" s="172"/>
      <c r="I29" s="174"/>
    </row>
    <row r="30" spans="3:13" x14ac:dyDescent="0.25">
      <c r="E30" s="150" t="s">
        <v>182</v>
      </c>
      <c r="F30" s="153">
        <v>1549670717</v>
      </c>
      <c r="G30" s="156">
        <v>608600000</v>
      </c>
      <c r="H30" s="157"/>
      <c r="I30" s="162">
        <v>1155000000</v>
      </c>
    </row>
    <row r="31" spans="3:13" x14ac:dyDescent="0.25">
      <c r="E31" s="151"/>
      <c r="F31" s="154"/>
      <c r="G31" s="158"/>
      <c r="H31" s="159"/>
      <c r="I31" s="163"/>
    </row>
    <row r="32" spans="3:13" x14ac:dyDescent="0.25">
      <c r="E32" s="151"/>
      <c r="F32" s="154"/>
      <c r="G32" s="158"/>
      <c r="H32" s="159"/>
      <c r="I32" s="163"/>
    </row>
    <row r="33" spans="5:11" ht="15.75" thickBot="1" x14ac:dyDescent="0.3">
      <c r="E33" s="152"/>
      <c r="F33" s="155"/>
      <c r="G33" s="160"/>
      <c r="H33" s="161"/>
      <c r="I33" s="164"/>
    </row>
    <row r="34" spans="5:11" x14ac:dyDescent="0.25">
      <c r="E34" s="140" t="s">
        <v>183</v>
      </c>
      <c r="F34" s="140"/>
      <c r="G34" s="142">
        <v>986191085</v>
      </c>
      <c r="H34" s="143"/>
      <c r="I34" s="116"/>
    </row>
    <row r="35" spans="5:11" ht="15.75" thickBot="1" x14ac:dyDescent="0.3">
      <c r="E35" s="141"/>
      <c r="F35" s="141"/>
      <c r="G35" s="144"/>
      <c r="H35" s="145"/>
      <c r="I35" s="117"/>
    </row>
    <row r="36" spans="5:11" ht="23.25" thickBot="1" x14ac:dyDescent="0.3">
      <c r="E36" s="69" t="s">
        <v>184</v>
      </c>
      <c r="F36" s="60"/>
      <c r="G36" s="136">
        <v>319221045</v>
      </c>
      <c r="H36" s="137"/>
      <c r="I36" s="62"/>
    </row>
    <row r="37" spans="5:11" ht="23.25" thickBot="1" x14ac:dyDescent="0.3">
      <c r="E37" s="69" t="s">
        <v>185</v>
      </c>
      <c r="F37" s="63">
        <v>397750001</v>
      </c>
      <c r="G37" s="136">
        <v>172249999</v>
      </c>
      <c r="H37" s="137"/>
      <c r="I37" s="62"/>
    </row>
    <row r="38" spans="5:11" ht="34.5" thickBot="1" x14ac:dyDescent="0.3">
      <c r="E38" s="69" t="s">
        <v>186</v>
      </c>
      <c r="F38" s="60"/>
      <c r="G38" s="136">
        <v>6440287</v>
      </c>
      <c r="H38" s="137"/>
      <c r="I38" s="62"/>
    </row>
    <row r="39" spans="5:11" ht="23.25" thickBot="1" x14ac:dyDescent="0.3">
      <c r="E39" s="57" t="s">
        <v>187</v>
      </c>
      <c r="F39" s="58"/>
      <c r="G39" s="138">
        <v>500000000</v>
      </c>
      <c r="H39" s="139"/>
      <c r="I39" s="62"/>
    </row>
    <row r="40" spans="5:11" ht="34.5" thickBot="1" x14ac:dyDescent="0.3">
      <c r="E40" s="64" t="s">
        <v>188</v>
      </c>
      <c r="F40" s="70">
        <v>425628060</v>
      </c>
      <c r="G40" s="128"/>
      <c r="H40" s="129"/>
      <c r="I40" s="62"/>
    </row>
    <row r="41" spans="5:11" ht="45.75" thickBot="1" x14ac:dyDescent="0.3">
      <c r="E41" s="68" t="s">
        <v>189</v>
      </c>
      <c r="F41" s="56">
        <v>67250000</v>
      </c>
      <c r="G41" s="130">
        <v>54240000</v>
      </c>
      <c r="H41" s="131"/>
      <c r="I41" s="62"/>
    </row>
    <row r="42" spans="5:11" x14ac:dyDescent="0.25">
      <c r="E42" s="132" t="s">
        <v>190</v>
      </c>
      <c r="F42" s="134">
        <f>+F41+F40+F37+F30</f>
        <v>2440298778</v>
      </c>
      <c r="G42" s="146">
        <f>+G41+G39+G38+G37+G36+G34+G30</f>
        <v>2646942416</v>
      </c>
      <c r="H42" s="147"/>
      <c r="I42" s="116"/>
    </row>
    <row r="43" spans="5:11" ht="15.75" thickBot="1" x14ac:dyDescent="0.3">
      <c r="E43" s="133"/>
      <c r="F43" s="135"/>
      <c r="G43" s="148"/>
      <c r="H43" s="149"/>
      <c r="I43" s="117"/>
    </row>
    <row r="44" spans="5:11" x14ac:dyDescent="0.25">
      <c r="E44" s="118" t="s">
        <v>191</v>
      </c>
      <c r="F44" s="120">
        <v>5087241193</v>
      </c>
      <c r="G44" s="121"/>
      <c r="H44" s="122"/>
      <c r="I44" s="126"/>
    </row>
    <row r="45" spans="5:11" ht="15.75" thickBot="1" x14ac:dyDescent="0.3">
      <c r="E45" s="119"/>
      <c r="F45" s="123"/>
      <c r="G45" s="124"/>
      <c r="H45" s="125"/>
      <c r="I45" s="127"/>
    </row>
    <row r="46" spans="5:11" ht="23.25" thickBot="1" x14ac:dyDescent="0.3">
      <c r="E46" s="67" t="s">
        <v>192</v>
      </c>
      <c r="F46" s="114">
        <v>6242241193</v>
      </c>
      <c r="G46" s="115"/>
      <c r="H46" s="115"/>
      <c r="I46" s="115"/>
      <c r="K46" s="76"/>
    </row>
  </sheetData>
  <mergeCells count="61">
    <mergeCell ref="K22:K23"/>
    <mergeCell ref="E24:E25"/>
    <mergeCell ref="F24:H25"/>
    <mergeCell ref="K24:K25"/>
    <mergeCell ref="F26:G26"/>
    <mergeCell ref="H26:I26"/>
    <mergeCell ref="J26:K26"/>
    <mergeCell ref="E22:E23"/>
    <mergeCell ref="F22:F23"/>
    <mergeCell ref="G22:H22"/>
    <mergeCell ref="G23:H23"/>
    <mergeCell ref="I22:I23"/>
    <mergeCell ref="J22:J23"/>
    <mergeCell ref="G21:H21"/>
    <mergeCell ref="E14:E15"/>
    <mergeCell ref="F14:F15"/>
    <mergeCell ref="G14:H15"/>
    <mergeCell ref="I14:I15"/>
    <mergeCell ref="G16:H16"/>
    <mergeCell ref="G17:H17"/>
    <mergeCell ref="G18:H18"/>
    <mergeCell ref="G19:H19"/>
    <mergeCell ref="G20:H20"/>
    <mergeCell ref="J14:J15"/>
    <mergeCell ref="K14:K15"/>
    <mergeCell ref="E8:E9"/>
    <mergeCell ref="F8:F9"/>
    <mergeCell ref="G8:H9"/>
    <mergeCell ref="J8:J9"/>
    <mergeCell ref="K8:K9"/>
    <mergeCell ref="E10:E13"/>
    <mergeCell ref="F10:F13"/>
    <mergeCell ref="G10:H13"/>
    <mergeCell ref="I10:I13"/>
    <mergeCell ref="K10:K13"/>
    <mergeCell ref="E30:E33"/>
    <mergeCell ref="F30:F33"/>
    <mergeCell ref="G30:H33"/>
    <mergeCell ref="I30:I33"/>
    <mergeCell ref="E28:E29"/>
    <mergeCell ref="F28:F29"/>
    <mergeCell ref="G28:H29"/>
    <mergeCell ref="I28:I29"/>
    <mergeCell ref="G40:H40"/>
    <mergeCell ref="G41:H41"/>
    <mergeCell ref="E42:E43"/>
    <mergeCell ref="F42:F43"/>
    <mergeCell ref="I34:I35"/>
    <mergeCell ref="G36:H36"/>
    <mergeCell ref="G37:H37"/>
    <mergeCell ref="G38:H38"/>
    <mergeCell ref="G39:H39"/>
    <mergeCell ref="E34:E35"/>
    <mergeCell ref="F34:F35"/>
    <mergeCell ref="G34:H35"/>
    <mergeCell ref="G42:H43"/>
    <mergeCell ref="F46:I46"/>
    <mergeCell ref="I42:I43"/>
    <mergeCell ref="E44:E45"/>
    <mergeCell ref="F44:H45"/>
    <mergeCell ref="I44:I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POAI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pinzon</dc:creator>
  <cp:lastModifiedBy>lenvo G50-45</cp:lastModifiedBy>
  <dcterms:created xsi:type="dcterms:W3CDTF">2021-01-04T22:14:50Z</dcterms:created>
  <dcterms:modified xsi:type="dcterms:W3CDTF">2021-01-25T16:53:07Z</dcterms:modified>
</cp:coreProperties>
</file>